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재무관련\청남재단\결산서\"/>
    </mc:Choice>
  </mc:AlternateContent>
  <xr:revisionPtr revIDLastSave="0" documentId="13_ncr:1_{AE3D2FFA-417B-48E6-91C1-6CCE12155D30}" xr6:coauthVersionLast="47" xr6:coauthVersionMax="47" xr10:uidLastSave="{00000000-0000-0000-0000-000000000000}"/>
  <bookViews>
    <workbookView xWindow="-28920" yWindow="-120" windowWidth="29040" windowHeight="15720" tabRatio="843" activeTab="2" xr2:uid="{00000000-000D-0000-FFFF-FFFF00000000}"/>
  </bookViews>
  <sheets>
    <sheet name="표지" sheetId="25" r:id="rId1"/>
    <sheet name="1.세입결산서" sheetId="43" r:id="rId2"/>
    <sheet name="1.세출결산서" sheetId="44" r:id="rId3"/>
    <sheet name="2. 후원금수입및사용결과보고서 " sheetId="38" r:id="rId4"/>
    <sheet name="3.과목전용조서" sheetId="45" r:id="rId5"/>
    <sheet name="4.예비비사용조서" sheetId="46" r:id="rId6"/>
    <sheet name="5.기본재산수입명세서" sheetId="47" r:id="rId7"/>
    <sheet name="6.사업수입명세서" sheetId="48" r:id="rId8"/>
    <sheet name="7.정부보조금명세서" sheetId="49" r:id="rId9"/>
    <sheet name="8.인건비명세서" sheetId="50" r:id="rId10"/>
    <sheet name="9. 사업비명세서" sheetId="51" r:id="rId11"/>
    <sheet name="10.(기타)비용명세서" sheetId="52" r:id="rId12"/>
    <sheet name="Sheet1" sheetId="53" r:id="rId13"/>
  </sheets>
  <definedNames>
    <definedName name="_xlnm.Print_Area" localSheetId="3">'2. 후원금수입및사용결과보고서 '!$A$1:$P$52</definedName>
    <definedName name="_xlnm.Print_Area" localSheetId="6">'5.기본재산수입명세서'!$A$1:$F$30</definedName>
    <definedName name="_xlnm.Print_Area" localSheetId="0">표지!$A$1:$H$26</definedName>
    <definedName name="거래금액">'2. 후원금수입및사용결과보고서 '!#REF!</definedName>
    <definedName name="후원자">'2. 후원금수입및사용결과보고서 '!#REF!</definedName>
  </definedNames>
  <calcPr calcId="191029" iterateDelta="1.0000000474974513E-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2" i="44" l="1"/>
  <c r="I28" i="44"/>
  <c r="C6" i="52"/>
  <c r="D5" i="47"/>
  <c r="H102" i="44"/>
  <c r="G27" i="44"/>
  <c r="G28" i="44" s="1"/>
  <c r="H101" i="44"/>
  <c r="I101" i="44"/>
  <c r="G101" i="44"/>
  <c r="I97" i="44"/>
  <c r="I96" i="44"/>
  <c r="H97" i="44"/>
  <c r="H96" i="44"/>
  <c r="H95" i="44"/>
  <c r="G96" i="44"/>
  <c r="G95" i="44"/>
  <c r="F97" i="44"/>
  <c r="F96" i="44"/>
  <c r="F95" i="44"/>
  <c r="I95" i="44" s="1"/>
  <c r="F89" i="44"/>
  <c r="G88" i="44"/>
  <c r="G91" i="44" s="1"/>
  <c r="H88" i="44"/>
  <c r="H91" i="44" s="1"/>
  <c r="I88" i="44"/>
  <c r="G87" i="44"/>
  <c r="G90" i="44" s="1"/>
  <c r="H87" i="44"/>
  <c r="H90" i="44" s="1"/>
  <c r="I87" i="44"/>
  <c r="G86" i="44"/>
  <c r="G89" i="44" s="1"/>
  <c r="H86" i="44"/>
  <c r="H89" i="44" s="1"/>
  <c r="I86" i="44"/>
  <c r="F88" i="44"/>
  <c r="F91" i="44" s="1"/>
  <c r="F87" i="44"/>
  <c r="I90" i="44" s="1"/>
  <c r="F86" i="44"/>
  <c r="I91" i="44"/>
  <c r="I89" i="44"/>
  <c r="G82" i="44"/>
  <c r="H82" i="44"/>
  <c r="I82" i="44"/>
  <c r="G81" i="44"/>
  <c r="H81" i="44"/>
  <c r="I81" i="44"/>
  <c r="G80" i="44"/>
  <c r="H80" i="44"/>
  <c r="I80" i="44"/>
  <c r="F82" i="44"/>
  <c r="F81" i="44"/>
  <c r="F80" i="44"/>
  <c r="G77" i="44"/>
  <c r="H70" i="44"/>
  <c r="H77" i="44"/>
  <c r="I77" i="44"/>
  <c r="F79" i="44"/>
  <c r="I79" i="44" s="1"/>
  <c r="F78" i="44"/>
  <c r="I78" i="44" s="1"/>
  <c r="F77" i="44"/>
  <c r="G70" i="44"/>
  <c r="I70" i="44"/>
  <c r="F70" i="44"/>
  <c r="F69" i="44"/>
  <c r="F68" i="44"/>
  <c r="G67" i="44"/>
  <c r="H67" i="44"/>
  <c r="I67" i="44"/>
  <c r="G66" i="44"/>
  <c r="H66" i="44"/>
  <c r="I66" i="44"/>
  <c r="G65" i="44"/>
  <c r="H65" i="44"/>
  <c r="I65" i="44"/>
  <c r="F67" i="44"/>
  <c r="F66" i="44"/>
  <c r="F65" i="44"/>
  <c r="F56" i="44"/>
  <c r="F59" i="44" s="1"/>
  <c r="F61" i="44" s="1"/>
  <c r="I61" i="44"/>
  <c r="G61" i="44"/>
  <c r="H61" i="44"/>
  <c r="G60" i="44"/>
  <c r="H60" i="44"/>
  <c r="I60" i="44"/>
  <c r="G59" i="44"/>
  <c r="H59" i="44"/>
  <c r="I59" i="44"/>
  <c r="F60" i="44"/>
  <c r="G58" i="44"/>
  <c r="H58" i="44"/>
  <c r="I58" i="44"/>
  <c r="G57" i="44"/>
  <c r="H57" i="44"/>
  <c r="I57" i="44"/>
  <c r="G56" i="44"/>
  <c r="H56" i="44"/>
  <c r="I56" i="44"/>
  <c r="F57" i="44"/>
  <c r="H49" i="44"/>
  <c r="H48" i="44"/>
  <c r="G47" i="44"/>
  <c r="H47" i="44"/>
  <c r="I47" i="44"/>
  <c r="F49" i="44"/>
  <c r="F48" i="44"/>
  <c r="F47" i="44"/>
  <c r="H45" i="44"/>
  <c r="H44" i="44"/>
  <c r="I44" i="44"/>
  <c r="G44" i="44"/>
  <c r="F46" i="44"/>
  <c r="F45" i="44"/>
  <c r="F44" i="44"/>
  <c r="H28" i="44"/>
  <c r="F28" i="44"/>
  <c r="G16" i="44"/>
  <c r="H16" i="44"/>
  <c r="I16" i="44"/>
  <c r="F16" i="44"/>
  <c r="I27" i="44"/>
  <c r="H27" i="44"/>
  <c r="H26" i="44"/>
  <c r="G26" i="44"/>
  <c r="F27" i="44"/>
  <c r="F26" i="44"/>
  <c r="H15" i="44"/>
  <c r="H14" i="44"/>
  <c r="G14" i="44"/>
  <c r="I26" i="44"/>
  <c r="G15" i="44"/>
  <c r="I15" i="44"/>
  <c r="I14" i="44"/>
  <c r="F15" i="44"/>
  <c r="F14" i="44"/>
  <c r="I29" i="44"/>
  <c r="I30" i="44"/>
  <c r="I45" i="44" s="1"/>
  <c r="I32" i="44"/>
  <c r="I33" i="44"/>
  <c r="I34" i="44"/>
  <c r="I35" i="44"/>
  <c r="I36" i="44"/>
  <c r="I37" i="44"/>
  <c r="I38" i="44"/>
  <c r="I39" i="44"/>
  <c r="I40" i="44"/>
  <c r="I41" i="44"/>
  <c r="I42" i="44"/>
  <c r="I43" i="44"/>
  <c r="I50" i="44"/>
  <c r="I51" i="44"/>
  <c r="I52" i="44"/>
  <c r="I53" i="44"/>
  <c r="I54" i="44"/>
  <c r="I55" i="44"/>
  <c r="I62" i="44"/>
  <c r="I63" i="44"/>
  <c r="I64" i="44"/>
  <c r="I69" i="44"/>
  <c r="I71" i="44"/>
  <c r="I72" i="44"/>
  <c r="I73" i="44"/>
  <c r="I74" i="44"/>
  <c r="I75" i="44"/>
  <c r="I76" i="44"/>
  <c r="I83" i="44"/>
  <c r="I84" i="44"/>
  <c r="I85" i="44"/>
  <c r="I92" i="44"/>
  <c r="I93" i="44"/>
  <c r="I94" i="44"/>
  <c r="I98" i="44"/>
  <c r="I99" i="44"/>
  <c r="I100" i="44"/>
  <c r="I18" i="44"/>
  <c r="I19" i="44"/>
  <c r="I20" i="44"/>
  <c r="I21" i="44"/>
  <c r="I22" i="44"/>
  <c r="I23" i="44"/>
  <c r="I24" i="44"/>
  <c r="I17" i="44"/>
  <c r="I11" i="44"/>
  <c r="I12" i="44"/>
  <c r="I13" i="44"/>
  <c r="I7" i="44"/>
  <c r="I8" i="44"/>
  <c r="I9" i="44"/>
  <c r="I10" i="44"/>
  <c r="I6" i="44"/>
  <c r="I5" i="44"/>
  <c r="G78" i="44"/>
  <c r="H76" i="44"/>
  <c r="G79" i="44"/>
  <c r="G73" i="44"/>
  <c r="I27" i="43"/>
  <c r="I26" i="43"/>
  <c r="I46" i="44" l="1"/>
  <c r="I48" i="44"/>
  <c r="F90" i="44"/>
  <c r="F58" i="44"/>
  <c r="H46" i="44"/>
  <c r="I49" i="44" l="1"/>
  <c r="B12" i="46" l="1"/>
  <c r="C10" i="52" l="1"/>
  <c r="W35" i="38"/>
  <c r="F44" i="38"/>
  <c r="I50" i="43" l="1"/>
  <c r="K24" i="38" l="1"/>
  <c r="G54" i="43" l="1"/>
  <c r="G52" i="43"/>
  <c r="I51" i="43"/>
  <c r="I52" i="43" s="1"/>
  <c r="C13" i="52" l="1"/>
  <c r="C14" i="52" s="1"/>
  <c r="G21" i="43" l="1"/>
  <c r="G20" i="43"/>
  <c r="G18" i="43"/>
  <c r="G17" i="43"/>
  <c r="G69" i="44" l="1"/>
  <c r="G68" i="44"/>
  <c r="I68" i="44" s="1"/>
  <c r="I21" i="43"/>
  <c r="I20" i="43"/>
  <c r="I18" i="43"/>
  <c r="I17" i="43"/>
  <c r="G22" i="43"/>
  <c r="I22" i="43" s="1"/>
  <c r="G19" i="43"/>
  <c r="I19" i="43" s="1"/>
  <c r="I15" i="43"/>
  <c r="I14" i="43"/>
  <c r="G16" i="43"/>
  <c r="I16" i="43" s="1"/>
  <c r="G7" i="43" l="1"/>
  <c r="I7" i="43" s="1"/>
  <c r="G9" i="43"/>
  <c r="G12" i="43" s="1"/>
  <c r="G8" i="43"/>
  <c r="I8" i="43" s="1"/>
  <c r="I6" i="43"/>
  <c r="I5" i="43"/>
  <c r="I9" i="43" l="1"/>
  <c r="I12" i="43"/>
  <c r="G11" i="43"/>
  <c r="G10" i="43"/>
  <c r="I10" i="43" l="1"/>
  <c r="G13" i="43"/>
  <c r="I13" i="43" s="1"/>
  <c r="I11" i="43"/>
  <c r="H78" i="44" l="1"/>
  <c r="G94" i="44"/>
  <c r="H79" i="44"/>
  <c r="G64" i="44"/>
  <c r="G45" i="44"/>
  <c r="G43" i="44"/>
  <c r="G40" i="44"/>
  <c r="G37" i="44"/>
  <c r="G34" i="44"/>
  <c r="G31" i="44"/>
  <c r="I31" i="44" s="1"/>
  <c r="G25" i="44"/>
  <c r="I25" i="44" s="1"/>
  <c r="G19" i="44"/>
  <c r="G13" i="44"/>
  <c r="G7" i="44"/>
  <c r="G46" i="44" l="1"/>
  <c r="G48" i="44"/>
  <c r="G99" i="44"/>
  <c r="G97" i="44"/>
  <c r="G100" i="44" s="1"/>
  <c r="G98" i="44"/>
  <c r="H103" i="44"/>
  <c r="H54" i="43"/>
  <c r="I54" i="43" s="1"/>
  <c r="H53" i="43"/>
  <c r="G53" i="43"/>
  <c r="I48" i="43"/>
  <c r="I47" i="43"/>
  <c r="G49" i="43"/>
  <c r="I49" i="43" s="1"/>
  <c r="I39" i="43"/>
  <c r="I38" i="43"/>
  <c r="I36" i="43"/>
  <c r="I35" i="43"/>
  <c r="H42" i="43"/>
  <c r="H45" i="43" s="1"/>
  <c r="H41" i="43"/>
  <c r="H44" i="43" s="1"/>
  <c r="G42" i="43"/>
  <c r="G45" i="43" s="1"/>
  <c r="G41" i="43"/>
  <c r="G44" i="43" s="1"/>
  <c r="H40" i="43"/>
  <c r="I40" i="43" s="1"/>
  <c r="G37" i="43"/>
  <c r="I37" i="43" s="1"/>
  <c r="I33" i="43"/>
  <c r="I32" i="43"/>
  <c r="H33" i="43"/>
  <c r="H32" i="43"/>
  <c r="I30" i="43"/>
  <c r="I29" i="43"/>
  <c r="H30" i="43"/>
  <c r="H29" i="43"/>
  <c r="I28" i="43"/>
  <c r="I34" i="43" s="1"/>
  <c r="H28" i="43"/>
  <c r="H31" i="43" s="1"/>
  <c r="G102" i="44" l="1"/>
  <c r="G49" i="44"/>
  <c r="H55" i="43"/>
  <c r="I53" i="43"/>
  <c r="G56" i="43"/>
  <c r="I56" i="43" s="1"/>
  <c r="H60" i="43"/>
  <c r="G55" i="43"/>
  <c r="I55" i="43" s="1"/>
  <c r="G57" i="43"/>
  <c r="H59" i="43"/>
  <c r="H43" i="43"/>
  <c r="H46" i="43" s="1"/>
  <c r="I45" i="43"/>
  <c r="I42" i="43"/>
  <c r="I44" i="43"/>
  <c r="G43" i="43"/>
  <c r="I41" i="43"/>
  <c r="I31" i="43"/>
  <c r="H34" i="43"/>
  <c r="A2" i="44"/>
  <c r="I59" i="43" l="1"/>
  <c r="G59" i="43"/>
  <c r="H61" i="43"/>
  <c r="G103" i="44"/>
  <c r="I103" i="44" s="1"/>
  <c r="G60" i="43"/>
  <c r="G58" i="43"/>
  <c r="I58" i="43" s="1"/>
  <c r="I57" i="43"/>
  <c r="I43" i="43"/>
  <c r="G46" i="43"/>
  <c r="I46" i="43" s="1"/>
  <c r="G61" i="43" l="1"/>
  <c r="I60" i="43"/>
  <c r="I61" i="43" s="1"/>
</calcChain>
</file>

<file path=xl/sharedStrings.xml><?xml version="1.0" encoding="utf-8"?>
<sst xmlns="http://schemas.openxmlformats.org/spreadsheetml/2006/main" count="519" uniqueCount="203">
  <si>
    <t>비고</t>
    <phoneticPr fontId="3" type="noConversion"/>
  </si>
  <si>
    <t>내역</t>
    <phoneticPr fontId="3" type="noConversion"/>
  </si>
  <si>
    <t>1. 세입,세출결산서 (세입)</t>
    <phoneticPr fontId="3" type="noConversion"/>
  </si>
  <si>
    <t>1. 세입,세출결산서 (세출)</t>
    <phoneticPr fontId="3" type="noConversion"/>
  </si>
  <si>
    <t>후원금수입</t>
  </si>
  <si>
    <t>지정후원금</t>
  </si>
  <si>
    <t>과목</t>
  </si>
  <si>
    <t>구분</t>
  </si>
  <si>
    <t>보조금</t>
  </si>
  <si>
    <t>법인부담</t>
  </si>
  <si>
    <t>후원금</t>
  </si>
  <si>
    <t>계</t>
  </si>
  <si>
    <t>항</t>
  </si>
  <si>
    <t>목</t>
  </si>
  <si>
    <t>급여</t>
  </si>
  <si>
    <t>예산</t>
  </si>
  <si>
    <t>결산</t>
  </si>
  <si>
    <t>증감</t>
  </si>
  <si>
    <t>일용잡급</t>
  </si>
  <si>
    <t>인건비</t>
  </si>
  <si>
    <t>기관운영비</t>
  </si>
  <si>
    <t>직책보조비</t>
  </si>
  <si>
    <t>회의비</t>
  </si>
  <si>
    <t>업무추진비</t>
  </si>
  <si>
    <t>여비</t>
  </si>
  <si>
    <t>공공요금</t>
  </si>
  <si>
    <t>제세공과금</t>
  </si>
  <si>
    <t>자산취득비</t>
  </si>
  <si>
    <t>일반사업비</t>
  </si>
  <si>
    <t>전출금</t>
  </si>
  <si>
    <t>잡지출</t>
  </si>
  <si>
    <t>예비비</t>
  </si>
  <si>
    <t>총합계</t>
  </si>
  <si>
    <t>정부보조</t>
  </si>
  <si>
    <t>이월금</t>
  </si>
  <si>
    <t>기타잡수입</t>
  </si>
  <si>
    <t>잡수입</t>
  </si>
  <si>
    <t>비지정후원금</t>
  </si>
  <si>
    <t>기타후생경비</t>
  </si>
  <si>
    <t>수용비 및 수수료</t>
  </si>
  <si>
    <t>예비비 및 기타</t>
  </si>
  <si>
    <t>시설전출금</t>
  </si>
  <si>
    <t>전년도이월금(후원금)</t>
  </si>
  <si>
    <t>관</t>
  </si>
  <si>
    <t>전년도이월금</t>
  </si>
  <si>
    <t>기타예금이자수입</t>
  </si>
  <si>
    <t>기타운영비</t>
  </si>
  <si>
    <t>운영비</t>
  </si>
  <si>
    <t>시설비</t>
  </si>
  <si>
    <t>시설전출금(후원금)</t>
  </si>
  <si>
    <t xml:space="preserve">      사회복지법인  청남재단</t>
    <phoneticPr fontId="3" type="noConversion"/>
  </si>
  <si>
    <t xml:space="preserve">2. 후원금 수입 및 사용결과 보고서     </t>
    <phoneticPr fontId="3" type="noConversion"/>
  </si>
  <si>
    <t xml:space="preserve">   1. 후원금 수입명세서</t>
    <phoneticPr fontId="3" type="noConversion"/>
  </si>
  <si>
    <t>순번</t>
    <phoneticPr fontId="3" type="noConversion"/>
  </si>
  <si>
    <t>후원자구분</t>
    <phoneticPr fontId="3" type="noConversion"/>
  </si>
  <si>
    <t>비영리법인구분</t>
    <phoneticPr fontId="3" type="noConversion"/>
  </si>
  <si>
    <t>기타내용</t>
    <phoneticPr fontId="3" type="noConversion"/>
  </si>
  <si>
    <t>모금자기관여부</t>
    <phoneticPr fontId="3" type="noConversion"/>
  </si>
  <si>
    <t>기부금단체여부</t>
    <phoneticPr fontId="3" type="noConversion"/>
  </si>
  <si>
    <t>후원자</t>
    <phoneticPr fontId="3" type="noConversion"/>
  </si>
  <si>
    <t>내역</t>
    <phoneticPr fontId="3" type="noConversion"/>
  </si>
  <si>
    <t>금액</t>
    <phoneticPr fontId="3" type="noConversion"/>
  </si>
  <si>
    <t>비고</t>
    <phoneticPr fontId="3" type="noConversion"/>
  </si>
  <si>
    <t>후원금종류</t>
    <phoneticPr fontId="3" type="noConversion"/>
  </si>
  <si>
    <t>발생일자</t>
    <phoneticPr fontId="3" type="noConversion"/>
  </si>
  <si>
    <t xml:space="preserve">   3. 후원금 사용명세서</t>
    <phoneticPr fontId="3" type="noConversion"/>
  </si>
  <si>
    <t>순번</t>
    <phoneticPr fontId="3" type="noConversion"/>
  </si>
  <si>
    <t>사용일자</t>
    <phoneticPr fontId="3" type="noConversion"/>
  </si>
  <si>
    <t>사용내역</t>
    <phoneticPr fontId="3" type="noConversion"/>
  </si>
  <si>
    <t>결연후원금품여부</t>
    <phoneticPr fontId="3" type="noConversion"/>
  </si>
  <si>
    <t>산출기준</t>
    <phoneticPr fontId="3" type="noConversion"/>
  </si>
  <si>
    <t xml:space="preserve">   4. 후원품 사용명세서</t>
    <phoneticPr fontId="3" type="noConversion"/>
  </si>
  <si>
    <t xml:space="preserve">   5. 후원금 전용계좌</t>
    <phoneticPr fontId="3" type="noConversion"/>
  </si>
  <si>
    <t>금융기관등의 명칭</t>
    <phoneticPr fontId="3" type="noConversion"/>
  </si>
  <si>
    <t>계좌번호</t>
    <phoneticPr fontId="3" type="noConversion"/>
  </si>
  <si>
    <t>계좌명의</t>
    <phoneticPr fontId="3" type="noConversion"/>
  </si>
  <si>
    <t>N</t>
    <phoneticPr fontId="3" type="noConversion"/>
  </si>
  <si>
    <t>N</t>
    <phoneticPr fontId="3" type="noConversion"/>
  </si>
  <si>
    <t>개인</t>
    <phoneticPr fontId="3" type="noConversion"/>
  </si>
  <si>
    <t>일반기부금</t>
    <phoneticPr fontId="3" type="noConversion"/>
  </si>
  <si>
    <t>151 - 52595 - 247</t>
    <phoneticPr fontId="3" type="noConversion"/>
  </si>
  <si>
    <t>사회복지법인청남재단</t>
    <phoneticPr fontId="3" type="noConversion"/>
  </si>
  <si>
    <t>아름드리그룸홈지원</t>
    <phoneticPr fontId="3" type="noConversion"/>
  </si>
  <si>
    <t>합  계</t>
    <phoneticPr fontId="3" type="noConversion"/>
  </si>
  <si>
    <t>N</t>
    <phoneticPr fontId="3" type="noConversion"/>
  </si>
  <si>
    <t>그룹홈지원</t>
    <phoneticPr fontId="3" type="noConversion"/>
  </si>
  <si>
    <t>［별지 제6호서식］</t>
    <phoneticPr fontId="3" type="noConversion"/>
  </si>
  <si>
    <t>3. 과목전용조서</t>
    <phoneticPr fontId="3" type="noConversion"/>
  </si>
  <si>
    <t>과목</t>
    <phoneticPr fontId="3" type="noConversion"/>
  </si>
  <si>
    <t>관</t>
    <phoneticPr fontId="3" type="noConversion"/>
  </si>
  <si>
    <t>목</t>
    <phoneticPr fontId="3" type="noConversion"/>
  </si>
  <si>
    <t>항</t>
    <phoneticPr fontId="3" type="noConversion"/>
  </si>
  <si>
    <t>전용액(2)</t>
    <phoneticPr fontId="3" type="noConversion"/>
  </si>
  <si>
    <t>예산현액(1+2=3)</t>
    <phoneticPr fontId="3" type="noConversion"/>
  </si>
  <si>
    <t>지출액(4)</t>
    <phoneticPr fontId="3" type="noConversion"/>
  </si>
  <si>
    <t>불용액(3-4)</t>
    <phoneticPr fontId="3" type="noConversion"/>
  </si>
  <si>
    <t>전용사유</t>
    <phoneticPr fontId="3" type="noConversion"/>
  </si>
  <si>
    <t>전용연월일</t>
    <phoneticPr fontId="3" type="noConversion"/>
  </si>
  <si>
    <t>예산액  (1)</t>
    <phoneticPr fontId="3" type="noConversion"/>
  </si>
  <si>
    <t>［별지 제7호서식］</t>
    <phoneticPr fontId="3" type="noConversion"/>
  </si>
  <si>
    <t>4. 예비비 사용조서</t>
    <phoneticPr fontId="3" type="noConversion"/>
  </si>
  <si>
    <t>사용일자</t>
    <phoneticPr fontId="3" type="noConversion"/>
  </si>
  <si>
    <t>금액</t>
    <phoneticPr fontId="3" type="noConversion"/>
  </si>
  <si>
    <t>사유</t>
    <phoneticPr fontId="3" type="noConversion"/>
  </si>
  <si>
    <t>사용내역</t>
    <phoneticPr fontId="3" type="noConversion"/>
  </si>
  <si>
    <t>비고</t>
    <phoneticPr fontId="3" type="noConversion"/>
  </si>
  <si>
    <t>190mm*268mm</t>
    <phoneticPr fontId="3" type="noConversion"/>
  </si>
  <si>
    <t>(신문용지 54g/㎡)</t>
    <phoneticPr fontId="3" type="noConversion"/>
  </si>
  <si>
    <t>(단위:원)</t>
    <phoneticPr fontId="3" type="noConversion"/>
  </si>
  <si>
    <t>(단위:원)</t>
    <phoneticPr fontId="3" type="noConversion"/>
  </si>
  <si>
    <t>［별지 제16호서식］</t>
    <phoneticPr fontId="3" type="noConversion"/>
  </si>
  <si>
    <t>5. 기본재산수입명세서</t>
    <phoneticPr fontId="3" type="noConversion"/>
  </si>
  <si>
    <t>(단위:원)</t>
    <phoneticPr fontId="3" type="noConversion"/>
  </si>
  <si>
    <t>재산종류</t>
    <phoneticPr fontId="3" type="noConversion"/>
  </si>
  <si>
    <t>수량</t>
    <phoneticPr fontId="3" type="noConversion"/>
  </si>
  <si>
    <t>평가액</t>
    <phoneticPr fontId="3" type="noConversion"/>
  </si>
  <si>
    <t>수입액</t>
    <phoneticPr fontId="3" type="noConversion"/>
  </si>
  <si>
    <t>운영방법</t>
    <phoneticPr fontId="3" type="noConversion"/>
  </si>
  <si>
    <t>［별지 제17호서식］</t>
    <phoneticPr fontId="3" type="noConversion"/>
  </si>
  <si>
    <t>6. 사업수입명세서</t>
    <phoneticPr fontId="3" type="noConversion"/>
  </si>
  <si>
    <t>사업종류</t>
    <phoneticPr fontId="3" type="noConversion"/>
  </si>
  <si>
    <t>금액</t>
    <phoneticPr fontId="3" type="noConversion"/>
  </si>
  <si>
    <t>산출내역</t>
    <phoneticPr fontId="3" type="noConversion"/>
  </si>
  <si>
    <t>비고</t>
    <phoneticPr fontId="3" type="noConversion"/>
  </si>
  <si>
    <t>(단위:원)</t>
    <phoneticPr fontId="3" type="noConversion"/>
  </si>
  <si>
    <t>3106-77일</t>
    <phoneticPr fontId="3" type="noConversion"/>
  </si>
  <si>
    <t>190mm*268mm</t>
    <phoneticPr fontId="3" type="noConversion"/>
  </si>
  <si>
    <t>(신문용지 54g/㎡)</t>
    <phoneticPr fontId="3" type="noConversion"/>
  </si>
  <si>
    <t>87.5.29 승인</t>
    <phoneticPr fontId="3" type="noConversion"/>
  </si>
  <si>
    <t>［별지 제18호서식］&lt;개정 1998.1.7&gt;</t>
    <phoneticPr fontId="3" type="noConversion"/>
  </si>
  <si>
    <t>보조구분</t>
    <phoneticPr fontId="3" type="noConversion"/>
  </si>
  <si>
    <t>보조내역</t>
    <phoneticPr fontId="3" type="noConversion"/>
  </si>
  <si>
    <t>보조기관</t>
    <phoneticPr fontId="3" type="noConversion"/>
  </si>
  <si>
    <t>산출기초</t>
    <phoneticPr fontId="3" type="noConversion"/>
  </si>
  <si>
    <t>수령일</t>
    <phoneticPr fontId="3" type="noConversion"/>
  </si>
  <si>
    <t>31313-19011일</t>
    <phoneticPr fontId="3" type="noConversion"/>
  </si>
  <si>
    <t>97.12.6 승인</t>
    <phoneticPr fontId="3" type="noConversion"/>
  </si>
  <si>
    <t>210mm*297mm</t>
    <phoneticPr fontId="3" type="noConversion"/>
  </si>
  <si>
    <t>(일반용지 60g/㎡)</t>
    <phoneticPr fontId="3" type="noConversion"/>
  </si>
  <si>
    <t>구분</t>
    <phoneticPr fontId="3" type="noConversion"/>
  </si>
  <si>
    <t>금액(원)</t>
    <phoneticPr fontId="3" type="noConversion"/>
  </si>
  <si>
    <t>산출내역</t>
    <phoneticPr fontId="3" type="noConversion"/>
  </si>
  <si>
    <t>합  계</t>
    <phoneticPr fontId="3" type="noConversion"/>
  </si>
  <si>
    <t>(단위:원)</t>
    <phoneticPr fontId="3" type="noConversion"/>
  </si>
  <si>
    <t xml:space="preserve">10. (기타)비용명세서       </t>
    <phoneticPr fontId="3" type="noConversion"/>
  </si>
  <si>
    <t>현금</t>
    <phoneticPr fontId="3" type="noConversion"/>
  </si>
  <si>
    <t>정기예금</t>
    <phoneticPr fontId="3" type="noConversion"/>
  </si>
  <si>
    <t>해당사항없음</t>
    <phoneticPr fontId="3" type="noConversion"/>
  </si>
  <si>
    <t>운영비</t>
    <phoneticPr fontId="3" type="noConversion"/>
  </si>
  <si>
    <t>수용비및수수료</t>
    <phoneticPr fontId="3" type="noConversion"/>
  </si>
  <si>
    <t>제세공과금</t>
    <phoneticPr fontId="3" type="noConversion"/>
  </si>
  <si>
    <t>소 계</t>
    <phoneticPr fontId="3" type="noConversion"/>
  </si>
  <si>
    <t>전출금</t>
    <phoneticPr fontId="3" type="noConversion"/>
  </si>
  <si>
    <t>재산수입</t>
    <phoneticPr fontId="3" type="noConversion"/>
  </si>
  <si>
    <t>기본재산수입</t>
    <phoneticPr fontId="3" type="noConversion"/>
  </si>
  <si>
    <t>배당및이자수입</t>
    <phoneticPr fontId="3" type="noConversion"/>
  </si>
  <si>
    <t>과년도수입</t>
    <phoneticPr fontId="3" type="noConversion"/>
  </si>
  <si>
    <t>과년도수입</t>
    <phoneticPr fontId="3" type="noConversion"/>
  </si>
  <si>
    <t>사무비</t>
    <phoneticPr fontId="3" type="noConversion"/>
  </si>
  <si>
    <t>재산조성비</t>
    <phoneticPr fontId="3" type="noConversion"/>
  </si>
  <si>
    <t>사업비</t>
    <phoneticPr fontId="3" type="noConversion"/>
  </si>
  <si>
    <t>사업비</t>
    <phoneticPr fontId="3" type="noConversion"/>
  </si>
  <si>
    <t>전출금</t>
    <phoneticPr fontId="3" type="noConversion"/>
  </si>
  <si>
    <t>잡지출</t>
    <phoneticPr fontId="3" type="noConversion"/>
  </si>
  <si>
    <t>박**</t>
    <phoneticPr fontId="3" type="noConversion"/>
  </si>
  <si>
    <t>해당사항없음</t>
    <phoneticPr fontId="3" type="noConversion"/>
  </si>
  <si>
    <t>해당사항없음</t>
    <phoneticPr fontId="3" type="noConversion"/>
  </si>
  <si>
    <t>시설전출금</t>
    <phoneticPr fontId="3" type="noConversion"/>
  </si>
  <si>
    <t>시설전출금(후원금)</t>
    <phoneticPr fontId="3" type="noConversion"/>
  </si>
  <si>
    <t xml:space="preserve">7. 정부보조금명세서         </t>
    <phoneticPr fontId="3" type="noConversion"/>
  </si>
  <si>
    <t xml:space="preserve">8. 인건비명세서        </t>
    <phoneticPr fontId="3" type="noConversion"/>
  </si>
  <si>
    <t>개인</t>
    <phoneticPr fontId="3" type="noConversion"/>
  </si>
  <si>
    <t>박**</t>
    <phoneticPr fontId="3" type="noConversion"/>
  </si>
  <si>
    <t>N</t>
    <phoneticPr fontId="3" type="noConversion"/>
  </si>
  <si>
    <t xml:space="preserve">9. 사업비명세서       </t>
    <phoneticPr fontId="3" type="noConversion"/>
  </si>
  <si>
    <t>개인</t>
    <phoneticPr fontId="3" type="noConversion"/>
  </si>
  <si>
    <t>N</t>
    <phoneticPr fontId="3" type="noConversion"/>
  </si>
  <si>
    <t>합계</t>
    <phoneticPr fontId="3" type="noConversion"/>
  </si>
  <si>
    <t>합계</t>
    <phoneticPr fontId="3" type="noConversion"/>
  </si>
  <si>
    <t>합계</t>
    <phoneticPr fontId="3" type="noConversion"/>
  </si>
  <si>
    <t>우***</t>
    <phoneticPr fontId="3" type="noConversion"/>
  </si>
  <si>
    <t>Y</t>
    <phoneticPr fontId="3" type="noConversion"/>
  </si>
  <si>
    <t>법인</t>
    <phoneticPr fontId="3" type="noConversion"/>
  </si>
  <si>
    <t>산출기초</t>
    <phoneticPr fontId="3" type="noConversion"/>
  </si>
  <si>
    <t>해당사항없음</t>
    <phoneticPr fontId="3" type="noConversion"/>
  </si>
  <si>
    <t>해당사항없음</t>
    <phoneticPr fontId="3" type="noConversion"/>
  </si>
  <si>
    <t>비영리법인</t>
    <phoneticPr fontId="3" type="noConversion"/>
  </si>
  <si>
    <t>한국씨티은행</t>
    <phoneticPr fontId="3" type="noConversion"/>
  </si>
  <si>
    <t>충***</t>
    <phoneticPr fontId="3" type="noConversion"/>
  </si>
  <si>
    <t>공공요금</t>
    <phoneticPr fontId="3" type="noConversion"/>
  </si>
  <si>
    <t>업무추진비</t>
    <phoneticPr fontId="3" type="noConversion"/>
  </si>
  <si>
    <t>회의비</t>
    <phoneticPr fontId="3" type="noConversion"/>
  </si>
  <si>
    <t xml:space="preserve"> </t>
    <phoneticPr fontId="3" type="noConversion"/>
  </si>
  <si>
    <t>박**</t>
    <phoneticPr fontId="3" type="noConversion"/>
  </si>
  <si>
    <t>2025년  결 산 서</t>
    <phoneticPr fontId="3" type="noConversion"/>
  </si>
  <si>
    <t>&lt;2025년 1월 1일 ~ 2025년 12월 31일&gt;</t>
    <phoneticPr fontId="3" type="noConversion"/>
  </si>
  <si>
    <t>기간 : 2025년 1월 1일 ~ 2025년 12월 31일                                                              (단위: 원)</t>
    <phoneticPr fontId="3" type="noConversion"/>
  </si>
  <si>
    <t>예산부족</t>
    <phoneticPr fontId="3" type="noConversion"/>
  </si>
  <si>
    <t>법인세외</t>
    <phoneticPr fontId="3" type="noConversion"/>
  </si>
  <si>
    <t>임원등기수수료</t>
    <phoneticPr fontId="3" type="noConversion"/>
  </si>
  <si>
    <t>신**</t>
    <phoneticPr fontId="3" type="noConversion"/>
  </si>
  <si>
    <r>
      <t xml:space="preserve">기간  2025년 01월 01일부터  </t>
    </r>
    <r>
      <rPr>
        <sz val="11"/>
        <rFont val="맑은 고딕"/>
        <family val="3"/>
        <charset val="129"/>
      </rPr>
      <t>∼</t>
    </r>
    <r>
      <rPr>
        <sz val="11"/>
        <rFont val="굴림체"/>
        <family val="3"/>
        <charset val="129"/>
      </rPr>
      <t xml:space="preserve">   2025년 12월 31일까지</t>
    </r>
    <phoneticPr fontId="3" type="noConversion"/>
  </si>
  <si>
    <t>기관운영비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</si>
</sst>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);[Red]\(0\)"/>
  </numFmts>
  <fonts count="2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28"/>
      <name val="굴림"/>
      <family val="3"/>
      <charset val="129"/>
    </font>
    <font>
      <b/>
      <sz val="18"/>
      <name val="굴림"/>
      <family val="3"/>
      <charset val="129"/>
    </font>
    <font>
      <b/>
      <sz val="22"/>
      <name val="굴림"/>
      <family val="3"/>
      <charset val="129"/>
    </font>
    <font>
      <b/>
      <sz val="10"/>
      <name val="굴림"/>
      <family val="3"/>
      <charset val="129"/>
    </font>
    <font>
      <b/>
      <sz val="10"/>
      <name val="돋움"/>
      <family val="3"/>
      <charset val="129"/>
    </font>
    <font>
      <sz val="9"/>
      <color rgb="FF000000"/>
      <name val="굴림체"/>
      <family val="3"/>
      <charset val="129"/>
    </font>
    <font>
      <b/>
      <sz val="9"/>
      <name val="굴림"/>
      <family val="3"/>
      <charset val="129"/>
    </font>
    <font>
      <sz val="16"/>
      <name val="돋움"/>
      <family val="3"/>
      <charset val="129"/>
    </font>
    <font>
      <b/>
      <sz val="10"/>
      <name val="굴림체"/>
      <family val="3"/>
      <charset val="129"/>
    </font>
    <font>
      <b/>
      <sz val="9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  <font>
      <sz val="18"/>
      <name val="굴림체"/>
      <family val="3"/>
      <charset val="129"/>
    </font>
    <font>
      <sz val="9"/>
      <name val="굴림체"/>
      <family val="3"/>
      <charset val="129"/>
    </font>
    <font>
      <sz val="16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굴림체"/>
      <family val="3"/>
      <charset val="129"/>
    </font>
    <font>
      <sz val="11"/>
      <name val="맑은 고딕"/>
      <family val="3"/>
      <charset val="129"/>
    </font>
    <font>
      <sz val="12"/>
      <name val="돋움"/>
      <family val="3"/>
      <charset val="129"/>
    </font>
    <font>
      <b/>
      <sz val="1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8"/>
      <name val="굴림체"/>
      <family val="3"/>
      <charset val="129"/>
    </font>
  </fonts>
  <fills count="7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 tint="0.80001220740379042"/>
        </stop>
      </gradient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/>
  </cellStyleXfs>
  <cellXfs count="219">
    <xf numFmtId="0" fontId="0" fillId="0" borderId="0" xfId="0"/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/>
    <xf numFmtId="0" fontId="4" fillId="0" borderId="0" xfId="0" applyFont="1" applyAlignment="1" applyProtection="1">
      <alignment horizontal="center" vertical="center" shrinkToFit="1"/>
      <protection locked="0"/>
    </xf>
    <xf numFmtId="177" fontId="4" fillId="0" borderId="0" xfId="0" applyNumberFormat="1" applyFont="1" applyAlignment="1" applyProtection="1">
      <alignment horizontal="center" vertical="center" shrinkToFit="1"/>
      <protection locked="0"/>
    </xf>
    <xf numFmtId="41" fontId="4" fillId="0" borderId="0" xfId="1" applyFont="1" applyBorder="1" applyAlignment="1" applyProtection="1">
      <alignment horizontal="center" vertical="center" shrinkToFit="1"/>
      <protection locked="0"/>
    </xf>
    <xf numFmtId="38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3">
      <alignment vertical="center"/>
    </xf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center" wrapText="1" shrinkToFit="1"/>
    </xf>
    <xf numFmtId="0" fontId="7" fillId="0" borderId="0" xfId="0" applyFont="1" applyAlignment="1">
      <alignment horizontal="center" vertical="center" shrinkToFi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176" fontId="11" fillId="3" borderId="11" xfId="0" applyNumberFormat="1" applyFont="1" applyFill="1" applyBorder="1" applyAlignment="1">
      <alignment horizontal="right" vertical="center" wrapText="1"/>
    </xf>
    <xf numFmtId="0" fontId="11" fillId="0" borderId="11" xfId="0" applyFont="1" applyBorder="1" applyAlignment="1">
      <alignment horizontal="center" vertical="center" wrapText="1"/>
    </xf>
    <xf numFmtId="176" fontId="11" fillId="0" borderId="11" xfId="0" applyNumberFormat="1" applyFont="1" applyBorder="1" applyAlignment="1">
      <alignment horizontal="right" vertical="center" wrapText="1"/>
    </xf>
    <xf numFmtId="0" fontId="12" fillId="0" borderId="12" xfId="0" applyFont="1" applyBorder="1" applyAlignment="1">
      <alignment horizontal="center" vertical="center" wrapText="1"/>
    </xf>
    <xf numFmtId="176" fontId="12" fillId="0" borderId="12" xfId="0" applyNumberFormat="1" applyFont="1" applyBorder="1" applyAlignment="1">
      <alignment horizontal="right" vertical="center" wrapText="1"/>
    </xf>
    <xf numFmtId="0" fontId="12" fillId="0" borderId="11" xfId="0" applyFont="1" applyBorder="1" applyAlignment="1">
      <alignment horizontal="center" vertical="center" wrapText="1"/>
    </xf>
    <xf numFmtId="176" fontId="12" fillId="0" borderId="11" xfId="0" applyNumberFormat="1" applyFont="1" applyBorder="1" applyAlignment="1">
      <alignment horizontal="right" vertical="center" wrapText="1"/>
    </xf>
    <xf numFmtId="38" fontId="14" fillId="0" borderId="0" xfId="0" applyNumberFormat="1" applyFont="1" applyAlignment="1">
      <alignment horizontal="left" vertical="center"/>
    </xf>
    <xf numFmtId="0" fontId="15" fillId="0" borderId="12" xfId="0" applyFont="1" applyBorder="1" applyAlignment="1">
      <alignment horizontal="center" vertical="center" wrapText="1"/>
    </xf>
    <xf numFmtId="176" fontId="15" fillId="0" borderId="12" xfId="0" applyNumberFormat="1" applyFont="1" applyBorder="1" applyAlignment="1">
      <alignment horizontal="right" vertical="center" wrapText="1"/>
    </xf>
    <xf numFmtId="0" fontId="15" fillId="0" borderId="11" xfId="0" applyFont="1" applyBorder="1" applyAlignment="1">
      <alignment horizontal="center" vertical="center" wrapText="1"/>
    </xf>
    <xf numFmtId="176" fontId="15" fillId="0" borderId="11" xfId="0" applyNumberFormat="1" applyFont="1" applyBorder="1" applyAlignment="1">
      <alignment horizontal="right" vertical="center" wrapText="1"/>
    </xf>
    <xf numFmtId="0" fontId="16" fillId="0" borderId="0" xfId="3" applyFont="1">
      <alignment vertical="center"/>
    </xf>
    <xf numFmtId="177" fontId="17" fillId="0" borderId="0" xfId="0" applyNumberFormat="1" applyFont="1" applyAlignment="1" applyProtection="1">
      <alignment horizontal="center" vertical="center" shrinkToFit="1"/>
      <protection locked="0"/>
    </xf>
    <xf numFmtId="0" fontId="17" fillId="0" borderId="0" xfId="0" applyFont="1" applyAlignment="1" applyProtection="1">
      <alignment horizontal="center" vertical="center" shrinkToFit="1"/>
      <protection locked="0"/>
    </xf>
    <xf numFmtId="41" fontId="17" fillId="0" borderId="0" xfId="1" applyFont="1" applyFill="1" applyBorder="1" applyAlignment="1" applyProtection="1">
      <alignment horizontal="center" vertical="center" shrinkToFit="1"/>
      <protection locked="0"/>
    </xf>
    <xf numFmtId="0" fontId="17" fillId="0" borderId="0" xfId="0" applyFont="1" applyAlignment="1">
      <alignment horizontal="center" vertical="center" shrinkToFit="1"/>
    </xf>
    <xf numFmtId="0" fontId="17" fillId="0" borderId="7" xfId="0" applyFont="1" applyBorder="1" applyAlignment="1" applyProtection="1">
      <alignment horizontal="center" vertical="center" shrinkToFit="1"/>
      <protection locked="0"/>
    </xf>
    <xf numFmtId="0" fontId="17" fillId="0" borderId="4" xfId="0" applyFont="1" applyBorder="1" applyAlignment="1" applyProtection="1">
      <alignment horizontal="center" vertical="center" shrinkToFit="1"/>
      <protection locked="0"/>
    </xf>
    <xf numFmtId="177" fontId="17" fillId="0" borderId="1" xfId="0" applyNumberFormat="1" applyFont="1" applyBorder="1" applyAlignment="1" applyProtection="1">
      <alignment horizontal="center" vertical="center" shrinkToFit="1"/>
      <protection locked="0"/>
    </xf>
    <xf numFmtId="0" fontId="17" fillId="0" borderId="1" xfId="0" applyFont="1" applyBorder="1" applyAlignment="1" applyProtection="1">
      <alignment horizontal="center" vertical="center" shrinkToFit="1"/>
      <protection locked="0"/>
    </xf>
    <xf numFmtId="0" fontId="17" fillId="0" borderId="6" xfId="0" applyFont="1" applyBorder="1" applyAlignment="1" applyProtection="1">
      <alignment horizontal="center" vertical="center" shrinkToFit="1"/>
      <protection locked="0"/>
    </xf>
    <xf numFmtId="41" fontId="17" fillId="0" borderId="0" xfId="1" applyFont="1" applyBorder="1" applyAlignment="1" applyProtection="1">
      <alignment horizontal="center" vertical="center" shrinkToFit="1"/>
      <protection locked="0"/>
    </xf>
    <xf numFmtId="0" fontId="17" fillId="0" borderId="0" xfId="0" applyFont="1" applyAlignment="1" applyProtection="1">
      <alignment vertical="center" shrinkToFit="1"/>
      <protection locked="0"/>
    </xf>
    <xf numFmtId="0" fontId="0" fillId="0" borderId="1" xfId="0" applyBorder="1" applyAlignment="1">
      <alignment horizontal="center" vertical="center"/>
    </xf>
    <xf numFmtId="0" fontId="0" fillId="0" borderId="23" xfId="0" applyBorder="1"/>
    <xf numFmtId="0" fontId="0" fillId="0" borderId="3" xfId="0" applyBorder="1"/>
    <xf numFmtId="0" fontId="17" fillId="0" borderId="0" xfId="0" applyFont="1" applyAlignment="1">
      <alignment vertical="center"/>
    </xf>
    <xf numFmtId="0" fontId="17" fillId="0" borderId="0" xfId="0" applyFont="1"/>
    <xf numFmtId="0" fontId="18" fillId="0" borderId="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3" xfId="0" applyFont="1" applyBorder="1"/>
    <xf numFmtId="0" fontId="17" fillId="0" borderId="3" xfId="0" applyFont="1" applyBorder="1"/>
    <xf numFmtId="0" fontId="17" fillId="0" borderId="0" xfId="0" applyFont="1" applyAlignment="1">
      <alignment horizontal="right"/>
    </xf>
    <xf numFmtId="41" fontId="17" fillId="0" borderId="23" xfId="1" applyFont="1" applyBorder="1"/>
    <xf numFmtId="41" fontId="0" fillId="0" borderId="23" xfId="1" applyFont="1" applyBorder="1"/>
    <xf numFmtId="0" fontId="21" fillId="0" borderId="11" xfId="0" applyFont="1" applyBorder="1" applyAlignment="1">
      <alignment horizontal="center" vertical="center" wrapText="1"/>
    </xf>
    <xf numFmtId="0" fontId="21" fillId="3" borderId="12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23" xfId="0" applyFont="1" applyBorder="1"/>
    <xf numFmtId="41" fontId="22" fillId="0" borderId="23" xfId="1" applyFont="1" applyBorder="1"/>
    <xf numFmtId="0" fontId="17" fillId="0" borderId="23" xfId="0" applyFont="1" applyBorder="1" applyAlignment="1">
      <alignment horizontal="center" vertical="center"/>
    </xf>
    <xf numFmtId="0" fontId="17" fillId="0" borderId="23" xfId="0" applyFont="1" applyBorder="1" applyAlignment="1">
      <alignment vertical="center"/>
    </xf>
    <xf numFmtId="41" fontId="17" fillId="0" borderId="23" xfId="1" applyFont="1" applyBorder="1" applyAlignment="1">
      <alignment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vertical="center"/>
    </xf>
    <xf numFmtId="41" fontId="17" fillId="0" borderId="3" xfId="1" applyFont="1" applyBorder="1" applyAlignment="1">
      <alignment vertical="center"/>
    </xf>
    <xf numFmtId="41" fontId="0" fillId="0" borderId="23" xfId="1" applyFont="1" applyBorder="1" applyAlignment="1">
      <alignment vertical="center"/>
    </xf>
    <xf numFmtId="41" fontId="17" fillId="0" borderId="23" xfId="1" applyFont="1" applyBorder="1" applyAlignment="1">
      <alignment horizontal="center" vertical="center"/>
    </xf>
    <xf numFmtId="41" fontId="22" fillId="0" borderId="23" xfId="1" applyFont="1" applyBorder="1" applyAlignment="1">
      <alignment horizontal="right" vertical="center"/>
    </xf>
    <xf numFmtId="41" fontId="11" fillId="3" borderId="12" xfId="0" applyNumberFormat="1" applyFont="1" applyFill="1" applyBorder="1" applyAlignment="1">
      <alignment horizontal="right" vertical="center" wrapText="1"/>
    </xf>
    <xf numFmtId="41" fontId="11" fillId="3" borderId="11" xfId="0" applyNumberFormat="1" applyFont="1" applyFill="1" applyBorder="1" applyAlignment="1">
      <alignment horizontal="right" vertical="center" wrapText="1"/>
    </xf>
    <xf numFmtId="41" fontId="11" fillId="0" borderId="11" xfId="0" applyNumberFormat="1" applyFont="1" applyBorder="1" applyAlignment="1">
      <alignment horizontal="right" vertical="center" wrapText="1"/>
    </xf>
    <xf numFmtId="41" fontId="15" fillId="0" borderId="12" xfId="0" applyNumberFormat="1" applyFont="1" applyBorder="1" applyAlignment="1">
      <alignment horizontal="right" vertical="center" wrapText="1"/>
    </xf>
    <xf numFmtId="41" fontId="15" fillId="0" borderId="11" xfId="0" applyNumberFormat="1" applyFont="1" applyBorder="1" applyAlignment="1">
      <alignment horizontal="right" vertical="center" wrapText="1"/>
    </xf>
    <xf numFmtId="41" fontId="12" fillId="0" borderId="12" xfId="0" applyNumberFormat="1" applyFont="1" applyBorder="1" applyAlignment="1">
      <alignment horizontal="right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41" fontId="21" fillId="0" borderId="11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176" fontId="11" fillId="4" borderId="11" xfId="0" applyNumberFormat="1" applyFont="1" applyFill="1" applyBorder="1" applyAlignment="1">
      <alignment horizontal="right" vertical="center" wrapText="1"/>
    </xf>
    <xf numFmtId="41" fontId="11" fillId="4" borderId="11" xfId="0" applyNumberFormat="1" applyFont="1" applyFill="1" applyBorder="1" applyAlignment="1">
      <alignment horizontal="right" vertical="center" wrapText="1"/>
    </xf>
    <xf numFmtId="41" fontId="17" fillId="0" borderId="2" xfId="1" applyFont="1" applyBorder="1" applyAlignment="1">
      <alignment horizontal="center" vertical="center"/>
    </xf>
    <xf numFmtId="41" fontId="17" fillId="0" borderId="23" xfId="0" applyNumberFormat="1" applyFont="1" applyBorder="1" applyAlignment="1">
      <alignment vertical="center"/>
    </xf>
    <xf numFmtId="176" fontId="21" fillId="0" borderId="11" xfId="1" applyNumberFormat="1" applyFont="1" applyBorder="1" applyAlignment="1">
      <alignment horizontal="right" vertical="center" wrapText="1"/>
    </xf>
    <xf numFmtId="41" fontId="21" fillId="0" borderId="11" xfId="1" applyFont="1" applyBorder="1" applyAlignment="1">
      <alignment horizontal="right" vertical="center" wrapText="1"/>
    </xf>
    <xf numFmtId="0" fontId="17" fillId="0" borderId="29" xfId="0" applyFont="1" applyBorder="1" applyAlignment="1" applyProtection="1">
      <alignment horizontal="center" vertical="center" shrinkToFit="1"/>
      <protection locked="0"/>
    </xf>
    <xf numFmtId="14" fontId="17" fillId="0" borderId="1" xfId="0" applyNumberFormat="1" applyFont="1" applyBorder="1" applyAlignment="1" applyProtection="1">
      <alignment horizontal="center" vertical="center" shrinkToFit="1"/>
      <protection locked="0"/>
    </xf>
    <xf numFmtId="177" fontId="17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5" borderId="1" xfId="0" applyFont="1" applyFill="1" applyBorder="1" applyAlignment="1" applyProtection="1">
      <alignment horizontal="center" vertical="center" shrinkToFit="1"/>
      <protection locked="0"/>
    </xf>
    <xf numFmtId="0" fontId="17" fillId="5" borderId="6" xfId="0" applyFont="1" applyFill="1" applyBorder="1" applyAlignment="1" applyProtection="1">
      <alignment horizontal="center" vertical="center" shrinkToFit="1"/>
      <protection locked="0"/>
    </xf>
    <xf numFmtId="0" fontId="17" fillId="5" borderId="4" xfId="0" applyFont="1" applyFill="1" applyBorder="1" applyAlignment="1" applyProtection="1">
      <alignment horizontal="center" vertical="center" shrinkToFit="1"/>
      <protection locked="0"/>
    </xf>
    <xf numFmtId="0" fontId="17" fillId="5" borderId="7" xfId="0" applyFont="1" applyFill="1" applyBorder="1" applyAlignment="1" applyProtection="1">
      <alignment horizontal="center" vertical="center" shrinkToFit="1"/>
      <protection locked="0"/>
    </xf>
    <xf numFmtId="0" fontId="24" fillId="0" borderId="0" xfId="0" applyFont="1"/>
    <xf numFmtId="41" fontId="24" fillId="0" borderId="0" xfId="1" applyFont="1" applyAlignment="1">
      <alignment horizontal="center"/>
    </xf>
    <xf numFmtId="0" fontId="24" fillId="0" borderId="0" xfId="0" applyFont="1" applyAlignment="1">
      <alignment horizontal="center"/>
    </xf>
    <xf numFmtId="41" fontId="24" fillId="0" borderId="0" xfId="1" applyFont="1"/>
    <xf numFmtId="41" fontId="24" fillId="0" borderId="0" xfId="0" applyNumberFormat="1" applyFont="1"/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vertical="center"/>
    </xf>
    <xf numFmtId="41" fontId="17" fillId="5" borderId="1" xfId="1" applyFont="1" applyFill="1" applyBorder="1" applyAlignment="1">
      <alignment vertical="center"/>
    </xf>
    <xf numFmtId="0" fontId="17" fillId="5" borderId="1" xfId="0" applyFont="1" applyFill="1" applyBorder="1"/>
    <xf numFmtId="3" fontId="17" fillId="0" borderId="23" xfId="0" applyNumberFormat="1" applyFont="1" applyBorder="1" applyAlignment="1">
      <alignment horizontal="right" vertical="center"/>
    </xf>
    <xf numFmtId="3" fontId="17" fillId="0" borderId="3" xfId="0" applyNumberFormat="1" applyFont="1" applyBorder="1" applyAlignment="1">
      <alignment horizontal="right" vertical="center"/>
    </xf>
    <xf numFmtId="0" fontId="25" fillId="5" borderId="1" xfId="0" applyFont="1" applyFill="1" applyBorder="1" applyAlignment="1">
      <alignment horizontal="center" vertical="center"/>
    </xf>
    <xf numFmtId="0" fontId="26" fillId="5" borderId="11" xfId="0" applyFont="1" applyFill="1" applyBorder="1" applyAlignment="1">
      <alignment horizontal="center" vertical="center" wrapText="1"/>
    </xf>
    <xf numFmtId="0" fontId="17" fillId="5" borderId="3" xfId="0" applyFont="1" applyFill="1" applyBorder="1" applyAlignment="1" applyProtection="1">
      <alignment horizontal="center" vertical="center" wrapText="1" shrinkToFit="1"/>
      <protection locked="0"/>
    </xf>
    <xf numFmtId="41" fontId="11" fillId="0" borderId="11" xfId="1" applyFont="1" applyBorder="1" applyAlignment="1">
      <alignment horizontal="right" vertical="center" wrapText="1"/>
    </xf>
    <xf numFmtId="0" fontId="11" fillId="6" borderId="11" xfId="0" applyFont="1" applyFill="1" applyBorder="1" applyAlignment="1">
      <alignment horizontal="center" vertical="center" wrapText="1"/>
    </xf>
    <xf numFmtId="41" fontId="11" fillId="6" borderId="11" xfId="0" applyNumberFormat="1" applyFont="1" applyFill="1" applyBorder="1" applyAlignment="1">
      <alignment horizontal="right" vertical="center" wrapText="1"/>
    </xf>
    <xf numFmtId="176" fontId="11" fillId="6" borderId="11" xfId="0" applyNumberFormat="1" applyFont="1" applyFill="1" applyBorder="1" applyAlignment="1">
      <alignment horizontal="right" vertical="center" wrapText="1"/>
    </xf>
    <xf numFmtId="176" fontId="27" fillId="3" borderId="11" xfId="0" applyNumberFormat="1" applyFont="1" applyFill="1" applyBorder="1" applyAlignment="1">
      <alignment horizontal="right" vertical="center" wrapText="1"/>
    </xf>
    <xf numFmtId="41" fontId="11" fillId="6" borderId="11" xfId="1" applyFont="1" applyFill="1" applyBorder="1" applyAlignment="1">
      <alignment horizontal="right" vertical="center" wrapText="1"/>
    </xf>
    <xf numFmtId="41" fontId="11" fillId="3" borderId="11" xfId="1" applyFont="1" applyFill="1" applyBorder="1" applyAlignment="1">
      <alignment horizontal="right" vertical="center" wrapText="1"/>
    </xf>
    <xf numFmtId="14" fontId="17" fillId="0" borderId="2" xfId="0" applyNumberFormat="1" applyFont="1" applyBorder="1" applyAlignment="1">
      <alignment horizontal="center" vertical="center"/>
    </xf>
    <xf numFmtId="0" fontId="21" fillId="6" borderId="11" xfId="0" applyFont="1" applyFill="1" applyBorder="1" applyAlignment="1">
      <alignment horizontal="center" vertical="center" wrapText="1"/>
    </xf>
    <xf numFmtId="0" fontId="21" fillId="6" borderId="12" xfId="0" applyFont="1" applyFill="1" applyBorder="1" applyAlignment="1">
      <alignment horizontal="center" vertical="center" wrapText="1"/>
    </xf>
    <xf numFmtId="41" fontId="21" fillId="6" borderId="11" xfId="0" applyNumberFormat="1" applyFont="1" applyFill="1" applyBorder="1" applyAlignment="1">
      <alignment horizontal="center" vertical="center" wrapText="1"/>
    </xf>
    <xf numFmtId="41" fontId="21" fillId="6" borderId="11" xfId="1" applyFont="1" applyFill="1" applyBorder="1" applyAlignment="1">
      <alignment horizontal="right" vertical="center" wrapText="1"/>
    </xf>
    <xf numFmtId="176" fontId="21" fillId="6" borderId="11" xfId="1" applyNumberFormat="1" applyFont="1" applyFill="1" applyBorder="1" applyAlignment="1">
      <alignment horizontal="right" vertical="center" wrapText="1"/>
    </xf>
    <xf numFmtId="41" fontId="17" fillId="0" borderId="1" xfId="0" applyNumberFormat="1" applyFont="1" applyBorder="1" applyAlignment="1">
      <alignment horizontal="center" vertical="center"/>
    </xf>
    <xf numFmtId="41" fontId="17" fillId="0" borderId="3" xfId="1" applyFont="1" applyBorder="1" applyAlignment="1">
      <alignment horizontal="center" vertical="center"/>
    </xf>
    <xf numFmtId="0" fontId="17" fillId="6" borderId="3" xfId="0" applyFont="1" applyFill="1" applyBorder="1" applyAlignment="1">
      <alignment horizontal="center" vertical="center"/>
    </xf>
    <xf numFmtId="41" fontId="17" fillId="6" borderId="3" xfId="0" applyNumberFormat="1" applyFont="1" applyFill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3" fontId="17" fillId="0" borderId="30" xfId="0" applyNumberFormat="1" applyFont="1" applyBorder="1" applyAlignment="1">
      <alignment horizontal="right" vertical="center"/>
    </xf>
    <xf numFmtId="41" fontId="17" fillId="0" borderId="30" xfId="1" applyFont="1" applyBorder="1" applyAlignment="1">
      <alignment vertical="center"/>
    </xf>
    <xf numFmtId="0" fontId="0" fillId="0" borderId="31" xfId="0" applyBorder="1"/>
    <xf numFmtId="0" fontId="18" fillId="0" borderId="0" xfId="0" applyFont="1" applyAlignment="1">
      <alignment horizontal="center"/>
    </xf>
    <xf numFmtId="0" fontId="8" fillId="0" borderId="0" xfId="0" applyFont="1" applyAlignment="1">
      <alignment horizontal="center" vertical="center" shrinkToFit="1"/>
    </xf>
    <xf numFmtId="0" fontId="6" fillId="2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11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left" vertical="center" wrapText="1"/>
    </xf>
    <xf numFmtId="0" fontId="11" fillId="3" borderId="13" xfId="0" applyFont="1" applyFill="1" applyBorder="1" applyAlignment="1">
      <alignment horizontal="left" vertical="center" wrapText="1"/>
    </xf>
    <xf numFmtId="0" fontId="11" fillId="3" borderId="11" xfId="0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  <xf numFmtId="0" fontId="26" fillId="5" borderId="10" xfId="0" applyFont="1" applyFill="1" applyBorder="1" applyAlignment="1">
      <alignment horizontal="center" vertical="center" wrapText="1"/>
    </xf>
    <xf numFmtId="0" fontId="26" fillId="5" borderId="11" xfId="0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6" borderId="10" xfId="0" applyFont="1" applyFill="1" applyBorder="1" applyAlignment="1">
      <alignment horizontal="center" vertical="center" wrapText="1"/>
    </xf>
    <xf numFmtId="0" fontId="21" fillId="6" borderId="13" xfId="0" applyFont="1" applyFill="1" applyBorder="1" applyAlignment="1">
      <alignment horizontal="center" vertical="center" wrapText="1"/>
    </xf>
    <xf numFmtId="0" fontId="21" fillId="6" borderId="1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6" fillId="5" borderId="8" xfId="0" applyFont="1" applyFill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center" vertical="center" wrapText="1"/>
    </xf>
    <xf numFmtId="0" fontId="26" fillId="5" borderId="22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14" fontId="17" fillId="0" borderId="6" xfId="0" applyNumberFormat="1" applyFont="1" applyBorder="1" applyAlignment="1" applyProtection="1">
      <alignment horizontal="center" vertical="center" shrinkToFit="1"/>
      <protection locked="0"/>
    </xf>
    <xf numFmtId="0" fontId="17" fillId="0" borderId="4" xfId="0" applyFont="1" applyBorder="1" applyAlignment="1" applyProtection="1">
      <alignment horizontal="center" vertical="center" shrinkToFit="1"/>
      <protection locked="0"/>
    </xf>
    <xf numFmtId="0" fontId="17" fillId="0" borderId="6" xfId="0" applyFont="1" applyBorder="1" applyAlignment="1" applyProtection="1">
      <alignment horizontal="center" vertical="center" shrinkToFit="1"/>
      <protection locked="0"/>
    </xf>
    <xf numFmtId="41" fontId="17" fillId="0" borderId="6" xfId="1" applyFont="1" applyBorder="1" applyAlignment="1" applyProtection="1">
      <alignment horizontal="center" vertical="center" shrinkToFit="1"/>
      <protection locked="0"/>
    </xf>
    <xf numFmtId="41" fontId="17" fillId="0" borderId="4" xfId="1" applyFont="1" applyBorder="1" applyAlignment="1" applyProtection="1">
      <alignment horizontal="center" vertical="center" shrinkToFit="1"/>
      <protection locked="0"/>
    </xf>
    <xf numFmtId="0" fontId="17" fillId="0" borderId="7" xfId="0" applyFont="1" applyBorder="1" applyAlignment="1" applyProtection="1">
      <alignment horizontal="center" vertical="center" shrinkToFit="1"/>
      <protection locked="0"/>
    </xf>
    <xf numFmtId="41" fontId="17" fillId="0" borderId="1" xfId="1" applyFont="1" applyFill="1" applyBorder="1" applyAlignment="1" applyProtection="1">
      <alignment horizontal="center" vertical="center" shrinkToFit="1"/>
      <protection locked="0"/>
    </xf>
    <xf numFmtId="41" fontId="17" fillId="0" borderId="6" xfId="1" applyFont="1" applyFill="1" applyBorder="1" applyAlignment="1" applyProtection="1">
      <alignment horizontal="center" vertical="center" shrinkToFit="1"/>
      <protection locked="0"/>
    </xf>
    <xf numFmtId="41" fontId="17" fillId="0" borderId="4" xfId="1" applyFont="1" applyFill="1" applyBorder="1" applyAlignment="1" applyProtection="1">
      <alignment horizontal="center" vertical="center" shrinkToFit="1"/>
      <protection locked="0"/>
    </xf>
    <xf numFmtId="177" fontId="17" fillId="0" borderId="0" xfId="0" applyNumberFormat="1" applyFont="1" applyAlignment="1" applyProtection="1">
      <alignment horizontal="left" vertical="center" shrinkToFit="1"/>
      <protection locked="0"/>
    </xf>
    <xf numFmtId="177" fontId="17" fillId="0" borderId="6" xfId="0" applyNumberFormat="1" applyFont="1" applyBorder="1" applyAlignment="1" applyProtection="1">
      <alignment horizontal="center" vertical="center" shrinkToFit="1"/>
      <protection locked="0"/>
    </xf>
    <xf numFmtId="177" fontId="17" fillId="0" borderId="7" xfId="0" applyNumberFormat="1" applyFont="1" applyBorder="1" applyAlignment="1" applyProtection="1">
      <alignment horizontal="center" vertical="center" shrinkToFit="1"/>
      <protection locked="0"/>
    </xf>
    <xf numFmtId="177" fontId="17" fillId="0" borderId="4" xfId="0" applyNumberFormat="1" applyFont="1" applyBorder="1" applyAlignment="1" applyProtection="1">
      <alignment horizontal="center" vertical="center" shrinkToFit="1"/>
      <protection locked="0"/>
    </xf>
    <xf numFmtId="0" fontId="17" fillId="5" borderId="1" xfId="0" applyFont="1" applyFill="1" applyBorder="1" applyAlignment="1" applyProtection="1">
      <alignment horizontal="center" vertical="center" shrinkToFit="1"/>
      <protection locked="0"/>
    </xf>
    <xf numFmtId="0" fontId="28" fillId="0" borderId="0" xfId="0" applyFont="1" applyAlignment="1" applyProtection="1">
      <alignment horizontal="center" vertical="center" shrinkToFit="1"/>
      <protection locked="0"/>
    </xf>
    <xf numFmtId="177" fontId="17" fillId="5" borderId="2" xfId="0" applyNumberFormat="1" applyFont="1" applyFill="1" applyBorder="1" applyAlignment="1" applyProtection="1">
      <alignment horizontal="center" vertical="center" shrinkToFit="1"/>
      <protection locked="0"/>
    </xf>
    <xf numFmtId="177" fontId="17" fillId="5" borderId="3" xfId="0" applyNumberFormat="1" applyFont="1" applyFill="1" applyBorder="1" applyAlignment="1" applyProtection="1">
      <alignment horizontal="center" vertical="center" shrinkToFit="1"/>
      <protection locked="0"/>
    </xf>
    <xf numFmtId="0" fontId="17" fillId="5" borderId="2" xfId="0" applyFont="1" applyFill="1" applyBorder="1" applyAlignment="1" applyProtection="1">
      <alignment horizontal="center" vertical="center" wrapText="1" shrinkToFit="1"/>
      <protection locked="0"/>
    </xf>
    <xf numFmtId="0" fontId="17" fillId="5" borderId="3" xfId="0" applyFont="1" applyFill="1" applyBorder="1" applyAlignment="1" applyProtection="1">
      <alignment horizontal="center" vertical="center" wrapText="1" shrinkToFit="1"/>
      <protection locked="0"/>
    </xf>
    <xf numFmtId="0" fontId="17" fillId="5" borderId="24" xfId="0" applyFont="1" applyFill="1" applyBorder="1" applyAlignment="1" applyProtection="1">
      <alignment horizontal="center" vertical="center" wrapText="1" shrinkToFit="1"/>
      <protection locked="0"/>
    </xf>
    <xf numFmtId="0" fontId="17" fillId="5" borderId="2" xfId="0" applyFont="1" applyFill="1" applyBorder="1" applyAlignment="1" applyProtection="1">
      <alignment horizontal="center" vertical="center" shrinkToFit="1"/>
      <protection locked="0"/>
    </xf>
    <xf numFmtId="0" fontId="17" fillId="5" borderId="3" xfId="0" applyFont="1" applyFill="1" applyBorder="1" applyAlignment="1" applyProtection="1">
      <alignment horizontal="center" vertical="center" shrinkToFit="1"/>
      <protection locked="0"/>
    </xf>
    <xf numFmtId="0" fontId="17" fillId="0" borderId="0" xfId="0" applyFont="1" applyAlignment="1" applyProtection="1">
      <alignment horizontal="center" vertical="center" shrinkToFit="1"/>
      <protection locked="0"/>
    </xf>
    <xf numFmtId="0" fontId="17" fillId="5" borderId="24" xfId="0" applyFont="1" applyFill="1" applyBorder="1" applyAlignment="1" applyProtection="1">
      <alignment horizontal="center" vertical="center" shrinkToFit="1"/>
      <protection locked="0"/>
    </xf>
    <xf numFmtId="0" fontId="17" fillId="5" borderId="26" xfId="0" applyFont="1" applyFill="1" applyBorder="1" applyAlignment="1" applyProtection="1">
      <alignment horizontal="center" vertical="center" shrinkToFit="1"/>
      <protection locked="0"/>
    </xf>
    <xf numFmtId="0" fontId="17" fillId="5" borderId="27" xfId="0" applyFont="1" applyFill="1" applyBorder="1" applyAlignment="1" applyProtection="1">
      <alignment horizontal="center" vertical="center" shrinkToFit="1"/>
      <protection locked="0"/>
    </xf>
    <xf numFmtId="0" fontId="17" fillId="5" borderId="28" xfId="0" applyFont="1" applyFill="1" applyBorder="1" applyAlignment="1" applyProtection="1">
      <alignment horizontal="center" vertical="center" shrinkToFit="1"/>
      <protection locked="0"/>
    </xf>
    <xf numFmtId="41" fontId="17" fillId="5" borderId="1" xfId="1" applyFont="1" applyFill="1" applyBorder="1" applyAlignment="1" applyProtection="1">
      <alignment horizontal="center" vertical="center" shrinkToFit="1"/>
      <protection locked="0"/>
    </xf>
    <xf numFmtId="41" fontId="17" fillId="5" borderId="6" xfId="0" applyNumberFormat="1" applyFont="1" applyFill="1" applyBorder="1" applyAlignment="1" applyProtection="1">
      <alignment horizontal="center" vertical="center" shrinkToFit="1"/>
      <protection locked="0"/>
    </xf>
    <xf numFmtId="41" fontId="17" fillId="5" borderId="4" xfId="0" applyNumberFormat="1" applyFont="1" applyFill="1" applyBorder="1" applyAlignment="1" applyProtection="1">
      <alignment horizontal="center" vertical="center" shrinkToFit="1"/>
      <protection locked="0"/>
    </xf>
    <xf numFmtId="0" fontId="17" fillId="5" borderId="6" xfId="0" applyFont="1" applyFill="1" applyBorder="1" applyAlignment="1" applyProtection="1">
      <alignment horizontal="center" vertical="center" shrinkToFit="1"/>
      <protection locked="0"/>
    </xf>
    <xf numFmtId="0" fontId="17" fillId="5" borderId="4" xfId="0" applyFont="1" applyFill="1" applyBorder="1" applyAlignment="1" applyProtection="1">
      <alignment horizontal="center" vertical="center" shrinkToFit="1"/>
      <protection locked="0"/>
    </xf>
    <xf numFmtId="14" fontId="17" fillId="0" borderId="4" xfId="0" applyNumberFormat="1" applyFont="1" applyBorder="1" applyAlignment="1" applyProtection="1">
      <alignment horizontal="center" vertical="center" shrinkToFit="1"/>
      <protection locked="0"/>
    </xf>
    <xf numFmtId="0" fontId="22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5" xfId="0" applyFont="1" applyBorder="1" applyAlignment="1">
      <alignment horizontal="right" vertical="center"/>
    </xf>
    <xf numFmtId="0" fontId="22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7" fillId="0" borderId="25" xfId="0" applyFont="1" applyBorder="1" applyAlignment="1">
      <alignment horizontal="right"/>
    </xf>
    <xf numFmtId="0" fontId="17" fillId="0" borderId="0" xfId="0" applyFont="1" applyAlignment="1">
      <alignment horizontal="right"/>
    </xf>
    <xf numFmtId="0" fontId="17" fillId="0" borderId="5" xfId="0" applyFont="1" applyBorder="1" applyAlignment="1">
      <alignment horizontal="right"/>
    </xf>
    <xf numFmtId="0" fontId="13" fillId="0" borderId="0" xfId="0" applyFont="1" applyAlignment="1">
      <alignment horizontal="center"/>
    </xf>
  </cellXfs>
  <cellStyles count="5">
    <cellStyle name="백분율 2" xfId="4" xr:uid="{00000000-0005-0000-0000-000000000000}"/>
    <cellStyle name="쉼표 [0]" xfId="1" builtinId="6"/>
    <cellStyle name="쉼표 [0] 2" xfId="2" xr:uid="{00000000-0005-0000-0000-000002000000}"/>
    <cellStyle name="표준" xfId="0" builtinId="0"/>
    <cellStyle name="표준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4:H25"/>
  <sheetViews>
    <sheetView view="pageBreakPreview" topLeftCell="A18" zoomScaleNormal="100" zoomScaleSheetLayoutView="100" workbookViewId="0">
      <selection activeCell="A24" sqref="A24:H25"/>
    </sheetView>
  </sheetViews>
  <sheetFormatPr defaultColWidth="8.88671875" defaultRowHeight="25.5" x14ac:dyDescent="0.3"/>
  <cols>
    <col min="1" max="3" width="8.88671875" style="1"/>
    <col min="4" max="4" width="8.109375" style="1" customWidth="1"/>
    <col min="5" max="16384" width="8.88671875" style="1"/>
  </cols>
  <sheetData>
    <row r="4" spans="1:8" ht="35.25" x14ac:dyDescent="0.4">
      <c r="A4" s="128" t="s">
        <v>194</v>
      </c>
      <c r="B4" s="128"/>
      <c r="C4" s="128"/>
      <c r="D4" s="128"/>
      <c r="E4" s="128"/>
      <c r="F4" s="128"/>
      <c r="G4" s="128"/>
      <c r="H4" s="128"/>
    </row>
    <row r="6" spans="1:8" x14ac:dyDescent="0.3">
      <c r="A6" s="129" t="s">
        <v>195</v>
      </c>
      <c r="B6" s="129"/>
      <c r="C6" s="129"/>
      <c r="D6" s="129"/>
      <c r="E6" s="129"/>
      <c r="F6" s="129"/>
      <c r="G6" s="129"/>
      <c r="H6" s="129"/>
    </row>
    <row r="7" spans="1:8" x14ac:dyDescent="0.3">
      <c r="D7" s="12"/>
      <c r="G7" s="13"/>
    </row>
    <row r="8" spans="1:8" x14ac:dyDescent="0.3">
      <c r="D8" s="12"/>
    </row>
    <row r="9" spans="1:8" x14ac:dyDescent="0.3">
      <c r="D9" s="12"/>
    </row>
    <row r="10" spans="1:8" x14ac:dyDescent="0.3">
      <c r="D10" s="12"/>
    </row>
    <row r="11" spans="1:8" x14ac:dyDescent="0.3">
      <c r="D11" s="12"/>
    </row>
    <row r="12" spans="1:8" x14ac:dyDescent="0.3">
      <c r="D12" s="12"/>
    </row>
    <row r="13" spans="1:8" x14ac:dyDescent="0.3">
      <c r="D13" s="12"/>
    </row>
    <row r="14" spans="1:8" x14ac:dyDescent="0.3">
      <c r="A14" s="14"/>
      <c r="B14" s="14"/>
      <c r="C14" s="14"/>
      <c r="D14" s="14"/>
      <c r="E14" s="14"/>
      <c r="F14" s="14"/>
      <c r="G14" s="14"/>
      <c r="H14" s="14"/>
    </row>
    <row r="15" spans="1:8" x14ac:dyDescent="0.3">
      <c r="A15" s="14"/>
      <c r="B15" s="14"/>
      <c r="C15" s="14"/>
      <c r="D15" s="14"/>
      <c r="E15" s="14"/>
      <c r="F15" s="14"/>
      <c r="G15" s="14"/>
      <c r="H15" s="14"/>
    </row>
    <row r="24" spans="1:8" ht="25.5" customHeight="1" x14ac:dyDescent="0.3">
      <c r="A24" s="127" t="s">
        <v>50</v>
      </c>
      <c r="B24" s="127"/>
      <c r="C24" s="127"/>
      <c r="D24" s="127"/>
      <c r="E24" s="127"/>
      <c r="F24" s="127"/>
      <c r="G24" s="127"/>
      <c r="H24" s="127"/>
    </row>
    <row r="25" spans="1:8" ht="31.5" customHeight="1" x14ac:dyDescent="0.3">
      <c r="A25" s="127"/>
      <c r="B25" s="127"/>
      <c r="C25" s="127"/>
      <c r="D25" s="127"/>
      <c r="E25" s="127"/>
      <c r="F25" s="127"/>
      <c r="G25" s="127"/>
      <c r="H25" s="127"/>
    </row>
  </sheetData>
  <mergeCells count="3">
    <mergeCell ref="A24:H25"/>
    <mergeCell ref="A4:H4"/>
    <mergeCell ref="A6:H6"/>
  </mergeCells>
  <phoneticPr fontId="3" type="noConversion"/>
  <printOptions horizontalCentered="1"/>
  <pageMargins left="0.39370078740157483" right="0.39370078740157483" top="0.78740157480314965" bottom="0.51181102362204722" header="2.1259842519685042" footer="0.5511811023622047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AE61"/>
  <sheetViews>
    <sheetView view="pageBreakPreview" topLeftCell="B1" zoomScale="110" zoomScaleNormal="100" zoomScaleSheetLayoutView="110" workbookViewId="0">
      <selection activeCell="H24" sqref="H24"/>
    </sheetView>
  </sheetViews>
  <sheetFormatPr defaultColWidth="8.88671875" defaultRowHeight="16.5" x14ac:dyDescent="0.15"/>
  <cols>
    <col min="1" max="1" width="7.21875" style="11" customWidth="1"/>
    <col min="2" max="2" width="5.33203125" style="11" customWidth="1"/>
    <col min="3" max="3" width="11.33203125" style="11" customWidth="1"/>
    <col min="4" max="4" width="1" style="11" hidden="1" customWidth="1"/>
    <col min="5" max="5" width="5.44140625" style="11" customWidth="1"/>
    <col min="6" max="6" width="10.5546875" style="11" customWidth="1"/>
    <col min="7" max="7" width="12.21875" style="11" customWidth="1"/>
    <col min="8" max="8" width="13.109375" style="11" customWidth="1"/>
    <col min="9" max="9" width="13.5546875" style="11" customWidth="1"/>
    <col min="10" max="16384" width="8.88671875" style="11"/>
  </cols>
  <sheetData>
    <row r="1" spans="1:31" s="10" customFormat="1" ht="30" customHeight="1" x14ac:dyDescent="0.15">
      <c r="A1" s="162" t="s">
        <v>2</v>
      </c>
      <c r="B1" s="163"/>
      <c r="C1" s="163"/>
      <c r="D1" s="163"/>
      <c r="E1" s="163"/>
      <c r="F1" s="163"/>
      <c r="G1" s="8"/>
      <c r="H1" s="8"/>
      <c r="I1" s="8"/>
      <c r="J1" s="8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</row>
    <row r="2" spans="1:31" s="10" customFormat="1" ht="16.5" customHeight="1" x14ac:dyDescent="0.15">
      <c r="A2" s="162" t="s">
        <v>196</v>
      </c>
      <c r="B2" s="162"/>
      <c r="C2" s="162"/>
      <c r="D2" s="162"/>
      <c r="E2" s="162"/>
      <c r="F2" s="162"/>
      <c r="G2" s="162"/>
      <c r="H2" s="162"/>
      <c r="I2" s="162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 s="2" customFormat="1" ht="13.5" x14ac:dyDescent="0.15">
      <c r="A3" s="164" t="s">
        <v>6</v>
      </c>
      <c r="B3" s="165"/>
      <c r="C3" s="165"/>
      <c r="D3" s="166"/>
      <c r="E3" s="154" t="s">
        <v>7</v>
      </c>
      <c r="F3" s="154" t="s">
        <v>33</v>
      </c>
      <c r="G3" s="154" t="s">
        <v>9</v>
      </c>
      <c r="H3" s="154" t="s">
        <v>10</v>
      </c>
      <c r="I3" s="154" t="s">
        <v>11</v>
      </c>
    </row>
    <row r="4" spans="1:31" s="2" customFormat="1" ht="13.5" x14ac:dyDescent="0.15">
      <c r="A4" s="103" t="s">
        <v>43</v>
      </c>
      <c r="B4" s="103" t="s">
        <v>12</v>
      </c>
      <c r="C4" s="103" t="s">
        <v>13</v>
      </c>
      <c r="D4" s="103"/>
      <c r="E4" s="155"/>
      <c r="F4" s="155"/>
      <c r="G4" s="155"/>
      <c r="H4" s="155"/>
      <c r="I4" s="155"/>
    </row>
    <row r="5" spans="1:31" s="2" customFormat="1" ht="14.25" customHeight="1" x14ac:dyDescent="0.15">
      <c r="A5" s="156" t="s">
        <v>153</v>
      </c>
      <c r="B5" s="156" t="s">
        <v>154</v>
      </c>
      <c r="C5" s="156" t="s">
        <v>155</v>
      </c>
      <c r="D5" s="53"/>
      <c r="E5" s="54" t="s">
        <v>15</v>
      </c>
      <c r="F5" s="76">
        <v>0</v>
      </c>
      <c r="G5" s="83">
        <v>27764000</v>
      </c>
      <c r="H5" s="83">
        <v>0</v>
      </c>
      <c r="I5" s="83">
        <f t="shared" ref="I5:I13" si="0">G5</f>
        <v>27764000</v>
      </c>
    </row>
    <row r="6" spans="1:31" s="2" customFormat="1" ht="13.5" x14ac:dyDescent="0.15">
      <c r="A6" s="157"/>
      <c r="B6" s="157"/>
      <c r="C6" s="157"/>
      <c r="D6" s="53"/>
      <c r="E6" s="55" t="s">
        <v>16</v>
      </c>
      <c r="F6" s="76">
        <v>0</v>
      </c>
      <c r="G6" s="83">
        <v>30140093</v>
      </c>
      <c r="H6" s="83">
        <v>0</v>
      </c>
      <c r="I6" s="83">
        <f t="shared" si="0"/>
        <v>30140093</v>
      </c>
    </row>
    <row r="7" spans="1:31" s="2" customFormat="1" ht="13.5" x14ac:dyDescent="0.15">
      <c r="A7" s="157"/>
      <c r="B7" s="157"/>
      <c r="C7" s="158"/>
      <c r="D7" s="53"/>
      <c r="E7" s="55" t="s">
        <v>17</v>
      </c>
      <c r="F7" s="76">
        <v>0</v>
      </c>
      <c r="G7" s="82">
        <f>G5-G6</f>
        <v>-2376093</v>
      </c>
      <c r="H7" s="83">
        <v>0</v>
      </c>
      <c r="I7" s="82">
        <f t="shared" si="0"/>
        <v>-2376093</v>
      </c>
    </row>
    <row r="8" spans="1:31" s="2" customFormat="1" ht="13.5" x14ac:dyDescent="0.15">
      <c r="A8" s="157"/>
      <c r="B8" s="157"/>
      <c r="C8" s="159" t="s">
        <v>177</v>
      </c>
      <c r="D8" s="113"/>
      <c r="E8" s="114" t="s">
        <v>15</v>
      </c>
      <c r="F8" s="115">
        <v>0</v>
      </c>
      <c r="G8" s="116">
        <f>G5</f>
        <v>27764000</v>
      </c>
      <c r="H8" s="116">
        <v>0</v>
      </c>
      <c r="I8" s="116">
        <f t="shared" si="0"/>
        <v>27764000</v>
      </c>
    </row>
    <row r="9" spans="1:31" s="2" customFormat="1" ht="13.5" x14ac:dyDescent="0.15">
      <c r="A9" s="157"/>
      <c r="B9" s="157"/>
      <c r="C9" s="160"/>
      <c r="D9" s="113"/>
      <c r="E9" s="113" t="s">
        <v>16</v>
      </c>
      <c r="F9" s="115">
        <v>0</v>
      </c>
      <c r="G9" s="116">
        <f>G6</f>
        <v>30140093</v>
      </c>
      <c r="H9" s="116">
        <v>0</v>
      </c>
      <c r="I9" s="116">
        <f t="shared" si="0"/>
        <v>30140093</v>
      </c>
    </row>
    <row r="10" spans="1:31" s="2" customFormat="1" ht="13.5" x14ac:dyDescent="0.15">
      <c r="A10" s="157"/>
      <c r="B10" s="158"/>
      <c r="C10" s="161"/>
      <c r="D10" s="113"/>
      <c r="E10" s="113" t="s">
        <v>17</v>
      </c>
      <c r="F10" s="115">
        <v>0</v>
      </c>
      <c r="G10" s="117">
        <f>G8-G9</f>
        <v>-2376093</v>
      </c>
      <c r="H10" s="116">
        <v>0</v>
      </c>
      <c r="I10" s="117">
        <f t="shared" si="0"/>
        <v>-2376093</v>
      </c>
    </row>
    <row r="11" spans="1:31" s="2" customFormat="1" ht="13.5" x14ac:dyDescent="0.15">
      <c r="A11" s="157"/>
      <c r="B11" s="156" t="s">
        <v>177</v>
      </c>
      <c r="C11" s="157"/>
      <c r="D11" s="53"/>
      <c r="E11" s="54" t="s">
        <v>15</v>
      </c>
      <c r="F11" s="76">
        <v>0</v>
      </c>
      <c r="G11" s="82">
        <f>G8</f>
        <v>27764000</v>
      </c>
      <c r="H11" s="83">
        <v>0</v>
      </c>
      <c r="I11" s="82">
        <f t="shared" si="0"/>
        <v>27764000</v>
      </c>
    </row>
    <row r="12" spans="1:31" s="2" customFormat="1" ht="13.5" x14ac:dyDescent="0.15">
      <c r="A12" s="157"/>
      <c r="B12" s="157"/>
      <c r="C12" s="157"/>
      <c r="D12" s="53"/>
      <c r="E12" s="55" t="s">
        <v>16</v>
      </c>
      <c r="F12" s="76">
        <v>0</v>
      </c>
      <c r="G12" s="82">
        <f>G9</f>
        <v>30140093</v>
      </c>
      <c r="H12" s="83">
        <v>0</v>
      </c>
      <c r="I12" s="82">
        <f t="shared" si="0"/>
        <v>30140093</v>
      </c>
    </row>
    <row r="13" spans="1:31" s="2" customFormat="1" ht="13.5" x14ac:dyDescent="0.15">
      <c r="A13" s="158"/>
      <c r="B13" s="158"/>
      <c r="C13" s="158"/>
      <c r="D13" s="53"/>
      <c r="E13" s="55" t="s">
        <v>17</v>
      </c>
      <c r="F13" s="76">
        <v>0</v>
      </c>
      <c r="G13" s="82">
        <f>G10</f>
        <v>-2376093</v>
      </c>
      <c r="H13" s="83">
        <v>0</v>
      </c>
      <c r="I13" s="82">
        <f t="shared" si="0"/>
        <v>-2376093</v>
      </c>
    </row>
    <row r="14" spans="1:31" s="2" customFormat="1" ht="13.5" x14ac:dyDescent="0.15">
      <c r="A14" s="139" t="s">
        <v>156</v>
      </c>
      <c r="B14" s="145" t="s">
        <v>157</v>
      </c>
      <c r="C14" s="139" t="s">
        <v>156</v>
      </c>
      <c r="D14" s="15"/>
      <c r="E14" s="15" t="s">
        <v>15</v>
      </c>
      <c r="F14" s="69">
        <v>0</v>
      </c>
      <c r="G14" s="69">
        <v>0</v>
      </c>
      <c r="H14" s="69">
        <v>0</v>
      </c>
      <c r="I14" s="69">
        <f t="shared" ref="I14:I22" si="1">G14</f>
        <v>0</v>
      </c>
    </row>
    <row r="15" spans="1:31" s="2" customFormat="1" ht="13.5" x14ac:dyDescent="0.15">
      <c r="A15" s="140"/>
      <c r="B15" s="146"/>
      <c r="C15" s="140"/>
      <c r="D15" s="16"/>
      <c r="E15" s="16" t="s">
        <v>16</v>
      </c>
      <c r="F15" s="70">
        <v>0</v>
      </c>
      <c r="G15" s="70">
        <v>0</v>
      </c>
      <c r="H15" s="70">
        <v>0</v>
      </c>
      <c r="I15" s="70">
        <f t="shared" si="1"/>
        <v>0</v>
      </c>
    </row>
    <row r="16" spans="1:31" s="2" customFormat="1" ht="13.5" x14ac:dyDescent="0.15">
      <c r="A16" s="140"/>
      <c r="B16" s="146"/>
      <c r="C16" s="141"/>
      <c r="D16" s="16"/>
      <c r="E16" s="16" t="s">
        <v>17</v>
      </c>
      <c r="F16" s="70">
        <v>0</v>
      </c>
      <c r="G16" s="70">
        <f>G14-G15</f>
        <v>0</v>
      </c>
      <c r="H16" s="70">
        <v>0</v>
      </c>
      <c r="I16" s="70">
        <f t="shared" si="1"/>
        <v>0</v>
      </c>
      <c r="L16" s="56"/>
    </row>
    <row r="17" spans="1:9" s="2" customFormat="1" ht="13.5" customHeight="1" x14ac:dyDescent="0.15">
      <c r="A17" s="140"/>
      <c r="B17" s="146"/>
      <c r="C17" s="145" t="s">
        <v>177</v>
      </c>
      <c r="D17" s="18"/>
      <c r="E17" s="18" t="s">
        <v>15</v>
      </c>
      <c r="F17" s="71">
        <v>0</v>
      </c>
      <c r="G17" s="69">
        <f>G14</f>
        <v>0</v>
      </c>
      <c r="H17" s="71">
        <v>0</v>
      </c>
      <c r="I17" s="69">
        <f t="shared" si="1"/>
        <v>0</v>
      </c>
    </row>
    <row r="18" spans="1:9" s="2" customFormat="1" ht="13.5" x14ac:dyDescent="0.15">
      <c r="A18" s="140"/>
      <c r="B18" s="146"/>
      <c r="C18" s="146"/>
      <c r="D18" s="18"/>
      <c r="E18" s="18" t="s">
        <v>16</v>
      </c>
      <c r="F18" s="71">
        <v>0</v>
      </c>
      <c r="G18" s="70">
        <f>G15</f>
        <v>0</v>
      </c>
      <c r="H18" s="71">
        <v>0</v>
      </c>
      <c r="I18" s="70">
        <f t="shared" si="1"/>
        <v>0</v>
      </c>
    </row>
    <row r="19" spans="1:9" s="2" customFormat="1" ht="13.5" x14ac:dyDescent="0.15">
      <c r="A19" s="140"/>
      <c r="B19" s="147"/>
      <c r="C19" s="147"/>
      <c r="D19" s="18"/>
      <c r="E19" s="18" t="s">
        <v>17</v>
      </c>
      <c r="F19" s="71">
        <v>0</v>
      </c>
      <c r="G19" s="70">
        <f>G17-G18</f>
        <v>0</v>
      </c>
      <c r="H19" s="71">
        <v>0</v>
      </c>
      <c r="I19" s="70">
        <f t="shared" si="1"/>
        <v>0</v>
      </c>
    </row>
    <row r="20" spans="1:9" s="2" customFormat="1" ht="13.5" customHeight="1" x14ac:dyDescent="0.15">
      <c r="A20" s="140"/>
      <c r="B20" s="139" t="s">
        <v>177</v>
      </c>
      <c r="C20" s="148"/>
      <c r="D20" s="16"/>
      <c r="E20" s="16" t="s">
        <v>15</v>
      </c>
      <c r="F20" s="70">
        <v>0</v>
      </c>
      <c r="G20" s="69">
        <f>G14</f>
        <v>0</v>
      </c>
      <c r="H20" s="70">
        <v>0</v>
      </c>
      <c r="I20" s="69">
        <f t="shared" si="1"/>
        <v>0</v>
      </c>
    </row>
    <row r="21" spans="1:9" s="2" customFormat="1" ht="13.5" x14ac:dyDescent="0.15">
      <c r="A21" s="140"/>
      <c r="B21" s="140"/>
      <c r="C21" s="149"/>
      <c r="D21" s="16"/>
      <c r="E21" s="16" t="s">
        <v>16</v>
      </c>
      <c r="F21" s="70">
        <v>0</v>
      </c>
      <c r="G21" s="70">
        <f>G15</f>
        <v>0</v>
      </c>
      <c r="H21" s="70">
        <v>0</v>
      </c>
      <c r="I21" s="70">
        <f t="shared" si="1"/>
        <v>0</v>
      </c>
    </row>
    <row r="22" spans="1:9" s="2" customFormat="1" ht="13.5" x14ac:dyDescent="0.15">
      <c r="A22" s="141"/>
      <c r="B22" s="141"/>
      <c r="C22" s="150"/>
      <c r="D22" s="16"/>
      <c r="E22" s="16" t="s">
        <v>17</v>
      </c>
      <c r="F22" s="70">
        <v>0</v>
      </c>
      <c r="G22" s="70">
        <f>G20-G21</f>
        <v>0</v>
      </c>
      <c r="H22" s="70">
        <v>0</v>
      </c>
      <c r="I22" s="70">
        <f t="shared" si="1"/>
        <v>0</v>
      </c>
    </row>
    <row r="23" spans="1:9" s="2" customFormat="1" ht="13.5" x14ac:dyDescent="0.15">
      <c r="A23" s="139" t="s">
        <v>4</v>
      </c>
      <c r="B23" s="145" t="s">
        <v>4</v>
      </c>
      <c r="C23" s="145" t="s">
        <v>5</v>
      </c>
      <c r="D23" s="18"/>
      <c r="E23" s="18" t="s">
        <v>15</v>
      </c>
      <c r="F23" s="71">
        <v>0</v>
      </c>
      <c r="G23" s="71">
        <v>0</v>
      </c>
      <c r="H23" s="71">
        <v>0</v>
      </c>
      <c r="I23" s="71">
        <v>0</v>
      </c>
    </row>
    <row r="24" spans="1:9" s="2" customFormat="1" ht="13.5" x14ac:dyDescent="0.15">
      <c r="A24" s="140"/>
      <c r="B24" s="146"/>
      <c r="C24" s="146"/>
      <c r="D24" s="18"/>
      <c r="E24" s="18" t="s">
        <v>16</v>
      </c>
      <c r="F24" s="71">
        <v>0</v>
      </c>
      <c r="G24" s="71">
        <v>0</v>
      </c>
      <c r="H24" s="71">
        <v>0</v>
      </c>
      <c r="I24" s="71">
        <v>0</v>
      </c>
    </row>
    <row r="25" spans="1:9" s="2" customFormat="1" ht="13.5" x14ac:dyDescent="0.15">
      <c r="A25" s="140"/>
      <c r="B25" s="146"/>
      <c r="C25" s="147"/>
      <c r="D25" s="18"/>
      <c r="E25" s="18" t="s">
        <v>17</v>
      </c>
      <c r="F25" s="71">
        <v>0</v>
      </c>
      <c r="G25" s="71">
        <v>0</v>
      </c>
      <c r="H25" s="71">
        <v>0</v>
      </c>
      <c r="I25" s="71">
        <v>0</v>
      </c>
    </row>
    <row r="26" spans="1:9" s="2" customFormat="1" ht="13.5" x14ac:dyDescent="0.15">
      <c r="A26" s="140"/>
      <c r="B26" s="146"/>
      <c r="C26" s="139" t="s">
        <v>37</v>
      </c>
      <c r="D26" s="16"/>
      <c r="E26" s="16" t="s">
        <v>15</v>
      </c>
      <c r="F26" s="70">
        <v>0</v>
      </c>
      <c r="G26" s="70">
        <v>0</v>
      </c>
      <c r="H26" s="17">
        <v>140000000</v>
      </c>
      <c r="I26" s="17">
        <f>H26</f>
        <v>140000000</v>
      </c>
    </row>
    <row r="27" spans="1:9" s="2" customFormat="1" ht="13.5" x14ac:dyDescent="0.15">
      <c r="A27" s="140"/>
      <c r="B27" s="146"/>
      <c r="C27" s="140"/>
      <c r="D27" s="16"/>
      <c r="E27" s="16" t="s">
        <v>16</v>
      </c>
      <c r="F27" s="70">
        <v>0</v>
      </c>
      <c r="G27" s="70">
        <v>0</v>
      </c>
      <c r="H27" s="17">
        <v>150500000</v>
      </c>
      <c r="I27" s="17">
        <f>H27</f>
        <v>150500000</v>
      </c>
    </row>
    <row r="28" spans="1:9" s="2" customFormat="1" ht="13.5" x14ac:dyDescent="0.15">
      <c r="A28" s="140"/>
      <c r="B28" s="146"/>
      <c r="C28" s="141"/>
      <c r="D28" s="16"/>
      <c r="E28" s="16" t="s">
        <v>17</v>
      </c>
      <c r="F28" s="70">
        <v>0</v>
      </c>
      <c r="G28" s="70">
        <v>0</v>
      </c>
      <c r="H28" s="17">
        <f>H26-H27</f>
        <v>-10500000</v>
      </c>
      <c r="I28" s="17">
        <f>I26-I27</f>
        <v>-10500000</v>
      </c>
    </row>
    <row r="29" spans="1:9" s="2" customFormat="1" ht="13.5" customHeight="1" x14ac:dyDescent="0.15">
      <c r="A29" s="140"/>
      <c r="B29" s="146"/>
      <c r="C29" s="142" t="s">
        <v>177</v>
      </c>
      <c r="D29" s="106"/>
      <c r="E29" s="106" t="s">
        <v>15</v>
      </c>
      <c r="F29" s="107">
        <v>0</v>
      </c>
      <c r="G29" s="107">
        <v>0</v>
      </c>
      <c r="H29" s="108">
        <f t="shared" ref="H29:I31" si="2">H26</f>
        <v>140000000</v>
      </c>
      <c r="I29" s="108">
        <f t="shared" si="2"/>
        <v>140000000</v>
      </c>
    </row>
    <row r="30" spans="1:9" s="2" customFormat="1" ht="13.5" x14ac:dyDescent="0.15">
      <c r="A30" s="140"/>
      <c r="B30" s="146"/>
      <c r="C30" s="143"/>
      <c r="D30" s="106"/>
      <c r="E30" s="106" t="s">
        <v>16</v>
      </c>
      <c r="F30" s="107">
        <v>0</v>
      </c>
      <c r="G30" s="107">
        <v>0</v>
      </c>
      <c r="H30" s="108">
        <f t="shared" si="2"/>
        <v>150500000</v>
      </c>
      <c r="I30" s="108">
        <f t="shared" si="2"/>
        <v>150500000</v>
      </c>
    </row>
    <row r="31" spans="1:9" s="2" customFormat="1" ht="13.5" x14ac:dyDescent="0.15">
      <c r="A31" s="140"/>
      <c r="B31" s="147"/>
      <c r="C31" s="144"/>
      <c r="D31" s="106"/>
      <c r="E31" s="106" t="s">
        <v>17</v>
      </c>
      <c r="F31" s="107">
        <v>0</v>
      </c>
      <c r="G31" s="107">
        <v>0</v>
      </c>
      <c r="H31" s="108">
        <f t="shared" si="2"/>
        <v>-10500000</v>
      </c>
      <c r="I31" s="108">
        <f t="shared" si="2"/>
        <v>-10500000</v>
      </c>
    </row>
    <row r="32" spans="1:9" s="2" customFormat="1" ht="13.5" customHeight="1" x14ac:dyDescent="0.15">
      <c r="A32" s="140"/>
      <c r="B32" s="139" t="s">
        <v>177</v>
      </c>
      <c r="C32" s="148"/>
      <c r="D32" s="16"/>
      <c r="E32" s="16" t="s">
        <v>15</v>
      </c>
      <c r="F32" s="70">
        <v>0</v>
      </c>
      <c r="G32" s="70">
        <v>0</v>
      </c>
      <c r="H32" s="17">
        <f t="shared" ref="H32:I34" si="3">H26</f>
        <v>140000000</v>
      </c>
      <c r="I32" s="17">
        <f t="shared" si="3"/>
        <v>140000000</v>
      </c>
    </row>
    <row r="33" spans="1:9" s="2" customFormat="1" ht="13.5" x14ac:dyDescent="0.15">
      <c r="A33" s="140"/>
      <c r="B33" s="140"/>
      <c r="C33" s="149"/>
      <c r="D33" s="16"/>
      <c r="E33" s="16" t="s">
        <v>16</v>
      </c>
      <c r="F33" s="70">
        <v>0</v>
      </c>
      <c r="G33" s="70">
        <v>0</v>
      </c>
      <c r="H33" s="17">
        <f t="shared" si="3"/>
        <v>150500000</v>
      </c>
      <c r="I33" s="17">
        <f t="shared" si="3"/>
        <v>150500000</v>
      </c>
    </row>
    <row r="34" spans="1:9" s="2" customFormat="1" ht="13.5" x14ac:dyDescent="0.15">
      <c r="A34" s="141"/>
      <c r="B34" s="141"/>
      <c r="C34" s="150"/>
      <c r="D34" s="16"/>
      <c r="E34" s="16" t="s">
        <v>17</v>
      </c>
      <c r="F34" s="70">
        <v>0</v>
      </c>
      <c r="G34" s="70">
        <v>0</v>
      </c>
      <c r="H34" s="17">
        <f t="shared" si="3"/>
        <v>-10500000</v>
      </c>
      <c r="I34" s="17">
        <f t="shared" si="3"/>
        <v>-10500000</v>
      </c>
    </row>
    <row r="35" spans="1:9" s="2" customFormat="1" ht="13.5" x14ac:dyDescent="0.15">
      <c r="A35" s="139" t="s">
        <v>34</v>
      </c>
      <c r="B35" s="145" t="s">
        <v>34</v>
      </c>
      <c r="C35" s="151" t="s">
        <v>44</v>
      </c>
      <c r="D35" s="18"/>
      <c r="E35" s="18" t="s">
        <v>15</v>
      </c>
      <c r="F35" s="71">
        <v>0</v>
      </c>
      <c r="G35" s="105">
        <v>32369000</v>
      </c>
      <c r="H35" s="71">
        <v>0</v>
      </c>
      <c r="I35" s="105">
        <f>G35</f>
        <v>32369000</v>
      </c>
    </row>
    <row r="36" spans="1:9" s="2" customFormat="1" ht="13.5" x14ac:dyDescent="0.15">
      <c r="A36" s="140"/>
      <c r="B36" s="146"/>
      <c r="C36" s="152"/>
      <c r="D36" s="18"/>
      <c r="E36" s="18" t="s">
        <v>16</v>
      </c>
      <c r="F36" s="71">
        <v>0</v>
      </c>
      <c r="G36" s="19">
        <v>23298099</v>
      </c>
      <c r="H36" s="71">
        <v>0</v>
      </c>
      <c r="I36" s="19">
        <f>G36</f>
        <v>23298099</v>
      </c>
    </row>
    <row r="37" spans="1:9" s="2" customFormat="1" ht="13.5" x14ac:dyDescent="0.15">
      <c r="A37" s="140"/>
      <c r="B37" s="146"/>
      <c r="C37" s="153"/>
      <c r="D37" s="18"/>
      <c r="E37" s="18" t="s">
        <v>17</v>
      </c>
      <c r="F37" s="71">
        <v>0</v>
      </c>
      <c r="G37" s="19">
        <f>G35-G36</f>
        <v>9070901</v>
      </c>
      <c r="H37" s="71">
        <v>0</v>
      </c>
      <c r="I37" s="19">
        <f>G37</f>
        <v>9070901</v>
      </c>
    </row>
    <row r="38" spans="1:9" s="2" customFormat="1" ht="13.5" x14ac:dyDescent="0.15">
      <c r="A38" s="140"/>
      <c r="B38" s="146"/>
      <c r="C38" s="148" t="s">
        <v>42</v>
      </c>
      <c r="D38" s="16"/>
      <c r="E38" s="16" t="s">
        <v>15</v>
      </c>
      <c r="F38" s="70">
        <v>0</v>
      </c>
      <c r="G38" s="70">
        <v>0</v>
      </c>
      <c r="H38" s="17">
        <v>30000000</v>
      </c>
      <c r="I38" s="17">
        <f>H38</f>
        <v>30000000</v>
      </c>
    </row>
    <row r="39" spans="1:9" s="2" customFormat="1" ht="13.5" x14ac:dyDescent="0.15">
      <c r="A39" s="140"/>
      <c r="B39" s="146"/>
      <c r="C39" s="149"/>
      <c r="D39" s="16"/>
      <c r="E39" s="16" t="s">
        <v>16</v>
      </c>
      <c r="F39" s="70">
        <v>0</v>
      </c>
      <c r="G39" s="70">
        <v>0</v>
      </c>
      <c r="H39" s="17">
        <v>42618825</v>
      </c>
      <c r="I39" s="17">
        <f>H39</f>
        <v>42618825</v>
      </c>
    </row>
    <row r="40" spans="1:9" s="2" customFormat="1" ht="13.5" x14ac:dyDescent="0.15">
      <c r="A40" s="140"/>
      <c r="B40" s="146"/>
      <c r="C40" s="150"/>
      <c r="D40" s="16"/>
      <c r="E40" s="16" t="s">
        <v>17</v>
      </c>
      <c r="F40" s="70">
        <v>0</v>
      </c>
      <c r="G40" s="70">
        <v>0</v>
      </c>
      <c r="H40" s="17">
        <f>H38-H39</f>
        <v>-12618825</v>
      </c>
      <c r="I40" s="17">
        <f>H40</f>
        <v>-12618825</v>
      </c>
    </row>
    <row r="41" spans="1:9" s="2" customFormat="1" ht="13.5" x14ac:dyDescent="0.15">
      <c r="A41" s="140"/>
      <c r="B41" s="146"/>
      <c r="C41" s="142" t="s">
        <v>177</v>
      </c>
      <c r="D41" s="106"/>
      <c r="E41" s="106" t="s">
        <v>15</v>
      </c>
      <c r="F41" s="107">
        <v>0</v>
      </c>
      <c r="G41" s="108">
        <f>G35</f>
        <v>32369000</v>
      </c>
      <c r="H41" s="108">
        <f t="shared" ref="H41:H46" si="4">H38</f>
        <v>30000000</v>
      </c>
      <c r="I41" s="108">
        <f t="shared" ref="I41:I49" si="5">G41+H41</f>
        <v>62369000</v>
      </c>
    </row>
    <row r="42" spans="1:9" s="2" customFormat="1" ht="13.5" x14ac:dyDescent="0.15">
      <c r="A42" s="140"/>
      <c r="B42" s="146"/>
      <c r="C42" s="143"/>
      <c r="D42" s="106"/>
      <c r="E42" s="106" t="s">
        <v>16</v>
      </c>
      <c r="F42" s="107">
        <v>0</v>
      </c>
      <c r="G42" s="108">
        <f>G36</f>
        <v>23298099</v>
      </c>
      <c r="H42" s="108">
        <f t="shared" si="4"/>
        <v>42618825</v>
      </c>
      <c r="I42" s="108">
        <f t="shared" si="5"/>
        <v>65916924</v>
      </c>
    </row>
    <row r="43" spans="1:9" s="2" customFormat="1" ht="13.5" x14ac:dyDescent="0.15">
      <c r="A43" s="140"/>
      <c r="B43" s="147"/>
      <c r="C43" s="144"/>
      <c r="D43" s="106"/>
      <c r="E43" s="106" t="s">
        <v>17</v>
      </c>
      <c r="F43" s="107">
        <v>0</v>
      </c>
      <c r="G43" s="108">
        <f>G37</f>
        <v>9070901</v>
      </c>
      <c r="H43" s="108">
        <f t="shared" si="4"/>
        <v>-12618825</v>
      </c>
      <c r="I43" s="108">
        <f t="shared" si="5"/>
        <v>-3547924</v>
      </c>
    </row>
    <row r="44" spans="1:9" s="2" customFormat="1" ht="13.5" x14ac:dyDescent="0.15">
      <c r="A44" s="140"/>
      <c r="B44" s="139" t="s">
        <v>177</v>
      </c>
      <c r="C44" s="148"/>
      <c r="D44" s="16"/>
      <c r="E44" s="16" t="s">
        <v>15</v>
      </c>
      <c r="F44" s="70">
        <v>0</v>
      </c>
      <c r="G44" s="17">
        <f>G41</f>
        <v>32369000</v>
      </c>
      <c r="H44" s="17">
        <f t="shared" si="4"/>
        <v>30000000</v>
      </c>
      <c r="I44" s="17">
        <f t="shared" si="5"/>
        <v>62369000</v>
      </c>
    </row>
    <row r="45" spans="1:9" s="2" customFormat="1" ht="13.5" x14ac:dyDescent="0.15">
      <c r="A45" s="140"/>
      <c r="B45" s="140"/>
      <c r="C45" s="149"/>
      <c r="D45" s="16"/>
      <c r="E45" s="16" t="s">
        <v>16</v>
      </c>
      <c r="F45" s="70">
        <v>0</v>
      </c>
      <c r="G45" s="17">
        <f>G42</f>
        <v>23298099</v>
      </c>
      <c r="H45" s="17">
        <f t="shared" si="4"/>
        <v>42618825</v>
      </c>
      <c r="I45" s="17">
        <f t="shared" si="5"/>
        <v>65916924</v>
      </c>
    </row>
    <row r="46" spans="1:9" s="2" customFormat="1" ht="13.5" x14ac:dyDescent="0.15">
      <c r="A46" s="141"/>
      <c r="B46" s="141"/>
      <c r="C46" s="150"/>
      <c r="D46" s="16"/>
      <c r="E46" s="16" t="s">
        <v>17</v>
      </c>
      <c r="F46" s="70">
        <v>0</v>
      </c>
      <c r="G46" s="17">
        <f>G43</f>
        <v>9070901</v>
      </c>
      <c r="H46" s="17">
        <f t="shared" si="4"/>
        <v>-12618825</v>
      </c>
      <c r="I46" s="17">
        <f t="shared" si="5"/>
        <v>-3547924</v>
      </c>
    </row>
    <row r="47" spans="1:9" s="2" customFormat="1" ht="13.5" x14ac:dyDescent="0.15">
      <c r="A47" s="139" t="s">
        <v>36</v>
      </c>
      <c r="B47" s="145" t="s">
        <v>36</v>
      </c>
      <c r="C47" s="151" t="s">
        <v>45</v>
      </c>
      <c r="D47" s="18"/>
      <c r="E47" s="18" t="s">
        <v>15</v>
      </c>
      <c r="F47" s="71">
        <v>0</v>
      </c>
      <c r="G47" s="19">
        <v>150000</v>
      </c>
      <c r="H47" s="71">
        <v>0</v>
      </c>
      <c r="I47" s="19">
        <f t="shared" si="5"/>
        <v>150000</v>
      </c>
    </row>
    <row r="48" spans="1:9" s="2" customFormat="1" ht="13.5" x14ac:dyDescent="0.15">
      <c r="A48" s="140"/>
      <c r="B48" s="146"/>
      <c r="C48" s="152"/>
      <c r="D48" s="18"/>
      <c r="E48" s="18" t="s">
        <v>16</v>
      </c>
      <c r="F48" s="71">
        <v>0</v>
      </c>
      <c r="G48" s="19">
        <v>21453</v>
      </c>
      <c r="H48" s="71">
        <v>0</v>
      </c>
      <c r="I48" s="19">
        <f t="shared" si="5"/>
        <v>21453</v>
      </c>
    </row>
    <row r="49" spans="1:9" s="2" customFormat="1" ht="13.5" x14ac:dyDescent="0.15">
      <c r="A49" s="140"/>
      <c r="B49" s="146"/>
      <c r="C49" s="153"/>
      <c r="D49" s="18"/>
      <c r="E49" s="18" t="s">
        <v>17</v>
      </c>
      <c r="F49" s="71">
        <v>0</v>
      </c>
      <c r="G49" s="19">
        <f>G47-G48</f>
        <v>128547</v>
      </c>
      <c r="H49" s="71">
        <v>0</v>
      </c>
      <c r="I49" s="19">
        <f t="shared" si="5"/>
        <v>128547</v>
      </c>
    </row>
    <row r="50" spans="1:9" s="2" customFormat="1" ht="13.5" x14ac:dyDescent="0.15">
      <c r="A50" s="140"/>
      <c r="B50" s="146"/>
      <c r="C50" s="139" t="s">
        <v>35</v>
      </c>
      <c r="D50" s="16"/>
      <c r="E50" s="16" t="s">
        <v>15</v>
      </c>
      <c r="F50" s="70">
        <v>0</v>
      </c>
      <c r="G50" s="70">
        <v>4404000</v>
      </c>
      <c r="H50" s="70">
        <v>0</v>
      </c>
      <c r="I50" s="70">
        <f>G50</f>
        <v>4404000</v>
      </c>
    </row>
    <row r="51" spans="1:9" s="2" customFormat="1" ht="13.5" x14ac:dyDescent="0.15">
      <c r="A51" s="140"/>
      <c r="B51" s="146"/>
      <c r="C51" s="140"/>
      <c r="D51" s="16"/>
      <c r="E51" s="16" t="s">
        <v>16</v>
      </c>
      <c r="F51" s="70">
        <v>0</v>
      </c>
      <c r="G51" s="70">
        <v>5464437</v>
      </c>
      <c r="H51" s="70">
        <v>0</v>
      </c>
      <c r="I51" s="70">
        <f>G51</f>
        <v>5464437</v>
      </c>
    </row>
    <row r="52" spans="1:9" s="2" customFormat="1" ht="13.5" x14ac:dyDescent="0.15">
      <c r="A52" s="140"/>
      <c r="B52" s="146"/>
      <c r="C52" s="141"/>
      <c r="D52" s="16"/>
      <c r="E52" s="16" t="s">
        <v>17</v>
      </c>
      <c r="F52" s="70">
        <v>0</v>
      </c>
      <c r="G52" s="17">
        <f>G50-G51</f>
        <v>-1060437</v>
      </c>
      <c r="H52" s="70">
        <v>0</v>
      </c>
      <c r="I52" s="17">
        <f>I50-I51</f>
        <v>-1060437</v>
      </c>
    </row>
    <row r="53" spans="1:9" s="2" customFormat="1" ht="13.5" x14ac:dyDescent="0.15">
      <c r="A53" s="140"/>
      <c r="B53" s="146"/>
      <c r="C53" s="142" t="s">
        <v>177</v>
      </c>
      <c r="D53" s="106"/>
      <c r="E53" s="106" t="s">
        <v>15</v>
      </c>
      <c r="F53" s="107">
        <v>0</v>
      </c>
      <c r="G53" s="108">
        <f>G47+G50</f>
        <v>4554000</v>
      </c>
      <c r="H53" s="107">
        <f>H47+H50</f>
        <v>0</v>
      </c>
      <c r="I53" s="108">
        <f t="shared" ref="I53:I58" si="6">G53+H53</f>
        <v>4554000</v>
      </c>
    </row>
    <row r="54" spans="1:9" s="2" customFormat="1" ht="13.5" x14ac:dyDescent="0.15">
      <c r="A54" s="140"/>
      <c r="B54" s="146"/>
      <c r="C54" s="143"/>
      <c r="D54" s="106"/>
      <c r="E54" s="106" t="s">
        <v>16</v>
      </c>
      <c r="F54" s="107">
        <v>0</v>
      </c>
      <c r="G54" s="108">
        <f>G48+G51</f>
        <v>5485890</v>
      </c>
      <c r="H54" s="107">
        <f>H48+H51</f>
        <v>0</v>
      </c>
      <c r="I54" s="108">
        <f t="shared" si="6"/>
        <v>5485890</v>
      </c>
    </row>
    <row r="55" spans="1:9" s="2" customFormat="1" ht="13.5" x14ac:dyDescent="0.15">
      <c r="A55" s="140"/>
      <c r="B55" s="147"/>
      <c r="C55" s="144"/>
      <c r="D55" s="106"/>
      <c r="E55" s="106" t="s">
        <v>17</v>
      </c>
      <c r="F55" s="107">
        <v>0</v>
      </c>
      <c r="G55" s="108">
        <f>G53-G54</f>
        <v>-931890</v>
      </c>
      <c r="H55" s="107">
        <f>H53-H54</f>
        <v>0</v>
      </c>
      <c r="I55" s="108">
        <f t="shared" si="6"/>
        <v>-931890</v>
      </c>
    </row>
    <row r="56" spans="1:9" s="2" customFormat="1" ht="13.5" x14ac:dyDescent="0.15">
      <c r="A56" s="140"/>
      <c r="B56" s="139" t="s">
        <v>177</v>
      </c>
      <c r="C56" s="148"/>
      <c r="D56" s="16"/>
      <c r="E56" s="16" t="s">
        <v>15</v>
      </c>
      <c r="F56" s="70">
        <v>0</v>
      </c>
      <c r="G56" s="17">
        <f>G53</f>
        <v>4554000</v>
      </c>
      <c r="H56" s="70">
        <v>0</v>
      </c>
      <c r="I56" s="17">
        <f t="shared" si="6"/>
        <v>4554000</v>
      </c>
    </row>
    <row r="57" spans="1:9" s="2" customFormat="1" ht="13.5" x14ac:dyDescent="0.15">
      <c r="A57" s="140"/>
      <c r="B57" s="140"/>
      <c r="C57" s="149"/>
      <c r="D57" s="16"/>
      <c r="E57" s="16" t="s">
        <v>16</v>
      </c>
      <c r="F57" s="70">
        <v>0</v>
      </c>
      <c r="G57" s="17">
        <f>G54</f>
        <v>5485890</v>
      </c>
      <c r="H57" s="70">
        <v>0</v>
      </c>
      <c r="I57" s="17">
        <f t="shared" si="6"/>
        <v>5485890</v>
      </c>
    </row>
    <row r="58" spans="1:9" s="2" customFormat="1" ht="13.5" x14ac:dyDescent="0.15">
      <c r="A58" s="141"/>
      <c r="B58" s="141"/>
      <c r="C58" s="150"/>
      <c r="D58" s="16"/>
      <c r="E58" s="16" t="s">
        <v>17</v>
      </c>
      <c r="F58" s="70">
        <v>0</v>
      </c>
      <c r="G58" s="17">
        <f>G56-G57</f>
        <v>-931890</v>
      </c>
      <c r="H58" s="70">
        <v>0</v>
      </c>
      <c r="I58" s="17">
        <f t="shared" si="6"/>
        <v>-931890</v>
      </c>
    </row>
    <row r="59" spans="1:9" s="2" customFormat="1" ht="13.5" x14ac:dyDescent="0.15">
      <c r="A59" s="130" t="s">
        <v>32</v>
      </c>
      <c r="B59" s="131"/>
      <c r="C59" s="131"/>
      <c r="D59" s="132"/>
      <c r="E59" s="20" t="s">
        <v>15</v>
      </c>
      <c r="F59" s="74">
        <v>0</v>
      </c>
      <c r="G59" s="21">
        <f>G11+G20+G32+G44+G56</f>
        <v>64687000</v>
      </c>
      <c r="H59" s="21">
        <f t="shared" ref="H59:H60" si="7">H20+H32+H44+H56</f>
        <v>170000000</v>
      </c>
      <c r="I59" s="21">
        <f>I11+I20+I32+I44+I56</f>
        <v>234687000</v>
      </c>
    </row>
    <row r="60" spans="1:9" s="2" customFormat="1" ht="13.5" x14ac:dyDescent="0.15">
      <c r="A60" s="133"/>
      <c r="B60" s="134"/>
      <c r="C60" s="134"/>
      <c r="D60" s="135"/>
      <c r="E60" s="22" t="s">
        <v>16</v>
      </c>
      <c r="F60" s="75">
        <v>0</v>
      </c>
      <c r="G60" s="23">
        <f>G12+G21+G33+G45+G57</f>
        <v>58924082</v>
      </c>
      <c r="H60" s="23">
        <f t="shared" si="7"/>
        <v>193118825</v>
      </c>
      <c r="I60" s="23">
        <f>I12+I21+I33+I45+I57</f>
        <v>252042907</v>
      </c>
    </row>
    <row r="61" spans="1:9" s="2" customFormat="1" ht="13.5" x14ac:dyDescent="0.15">
      <c r="A61" s="136"/>
      <c r="B61" s="137"/>
      <c r="C61" s="137"/>
      <c r="D61" s="138"/>
      <c r="E61" s="22" t="s">
        <v>17</v>
      </c>
      <c r="F61" s="75">
        <v>0</v>
      </c>
      <c r="G61" s="23">
        <f>G59-G60</f>
        <v>5762918</v>
      </c>
      <c r="H61" s="23">
        <f>H59-H60</f>
        <v>-23118825</v>
      </c>
      <c r="I61" s="23">
        <f>I59-I60</f>
        <v>-17355907</v>
      </c>
    </row>
  </sheetData>
  <mergeCells count="42">
    <mergeCell ref="A47:A58"/>
    <mergeCell ref="B35:B43"/>
    <mergeCell ref="B47:B55"/>
    <mergeCell ref="A1:F1"/>
    <mergeCell ref="A2:I2"/>
    <mergeCell ref="C35:C37"/>
    <mergeCell ref="C38:C40"/>
    <mergeCell ref="C32:C34"/>
    <mergeCell ref="C17:C19"/>
    <mergeCell ref="C29:C31"/>
    <mergeCell ref="C14:C16"/>
    <mergeCell ref="C20:C22"/>
    <mergeCell ref="C23:C25"/>
    <mergeCell ref="C26:C28"/>
    <mergeCell ref="I3:I4"/>
    <mergeCell ref="A3:D3"/>
    <mergeCell ref="H3:H4"/>
    <mergeCell ref="A5:A13"/>
    <mergeCell ref="C5:C7"/>
    <mergeCell ref="B5:B10"/>
    <mergeCell ref="C8:C10"/>
    <mergeCell ref="C11:C13"/>
    <mergeCell ref="E3:E4"/>
    <mergeCell ref="F3:F4"/>
    <mergeCell ref="G3:G4"/>
    <mergeCell ref="B11:B13"/>
    <mergeCell ref="A59:D61"/>
    <mergeCell ref="C50:C52"/>
    <mergeCell ref="C53:C55"/>
    <mergeCell ref="B14:B19"/>
    <mergeCell ref="A23:A34"/>
    <mergeCell ref="B23:B31"/>
    <mergeCell ref="B32:B34"/>
    <mergeCell ref="B56:B58"/>
    <mergeCell ref="C56:C58"/>
    <mergeCell ref="A14:A22"/>
    <mergeCell ref="B20:B22"/>
    <mergeCell ref="C41:C43"/>
    <mergeCell ref="C44:C46"/>
    <mergeCell ref="B44:B46"/>
    <mergeCell ref="C47:C49"/>
    <mergeCell ref="A35:A46"/>
  </mergeCells>
  <phoneticPr fontId="3" type="noConversion"/>
  <printOptions horizontalCentered="1"/>
  <pageMargins left="0.39370078740157483" right="0.39370078740157483" top="0.78740157480314965" bottom="0.51181102362204722" header="2.1259842519685042" footer="0.5511811023622047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AE108"/>
  <sheetViews>
    <sheetView tabSelected="1" topLeftCell="A68" zoomScale="110" zoomScaleNormal="110" zoomScaleSheetLayoutView="120" workbookViewId="0">
      <selection activeCell="M55" sqref="M55"/>
    </sheetView>
  </sheetViews>
  <sheetFormatPr defaultColWidth="8.88671875" defaultRowHeight="16.5" x14ac:dyDescent="0.15"/>
  <cols>
    <col min="1" max="1" width="5.21875" style="11" customWidth="1"/>
    <col min="2" max="2" width="7.88671875" style="11" customWidth="1"/>
    <col min="3" max="3" width="9.33203125" style="11" customWidth="1"/>
    <col min="4" max="4" width="0" style="11" hidden="1" customWidth="1"/>
    <col min="5" max="5" width="5.5546875" style="11" customWidth="1"/>
    <col min="6" max="6" width="8.77734375" style="11" customWidth="1"/>
    <col min="7" max="7" width="12.21875" style="11" customWidth="1"/>
    <col min="8" max="8" width="11.77734375" style="11" customWidth="1"/>
    <col min="9" max="9" width="13.77734375" style="11" customWidth="1"/>
    <col min="10" max="16384" width="8.88671875" style="11"/>
  </cols>
  <sheetData>
    <row r="1" spans="1:31" s="10" customFormat="1" ht="30" customHeight="1" x14ac:dyDescent="0.15">
      <c r="A1" s="176" t="s">
        <v>3</v>
      </c>
      <c r="B1" s="176"/>
      <c r="C1" s="176"/>
      <c r="D1" s="176"/>
      <c r="E1" s="176"/>
      <c r="F1" s="176"/>
      <c r="G1" s="24"/>
      <c r="H1" s="24"/>
      <c r="I1" s="24"/>
      <c r="J1" s="8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</row>
    <row r="2" spans="1:31" s="10" customFormat="1" ht="16.5" customHeight="1" x14ac:dyDescent="0.15">
      <c r="A2" s="176" t="str">
        <f>'1.세입결산서'!A2:I2</f>
        <v>기간 : 2025년 1월 1일 ~ 2025년 12월 31일                                                              (단위: 원)</v>
      </c>
      <c r="B2" s="176"/>
      <c r="C2" s="176"/>
      <c r="D2" s="176"/>
      <c r="E2" s="176"/>
      <c r="F2" s="176"/>
      <c r="G2" s="176"/>
      <c r="H2" s="176"/>
      <c r="I2" s="176"/>
      <c r="J2" s="8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 s="2" customFormat="1" ht="13.5" x14ac:dyDescent="0.15">
      <c r="A3" s="164" t="s">
        <v>6</v>
      </c>
      <c r="B3" s="165"/>
      <c r="C3" s="165"/>
      <c r="D3" s="166"/>
      <c r="E3" s="154" t="s">
        <v>7</v>
      </c>
      <c r="F3" s="154" t="s">
        <v>8</v>
      </c>
      <c r="G3" s="154" t="s">
        <v>9</v>
      </c>
      <c r="H3" s="154" t="s">
        <v>10</v>
      </c>
      <c r="I3" s="154" t="s">
        <v>11</v>
      </c>
    </row>
    <row r="4" spans="1:31" s="2" customFormat="1" ht="13.5" x14ac:dyDescent="0.15">
      <c r="A4" s="103" t="s">
        <v>43</v>
      </c>
      <c r="B4" s="103" t="s">
        <v>12</v>
      </c>
      <c r="C4" s="103" t="s">
        <v>13</v>
      </c>
      <c r="D4" s="103"/>
      <c r="E4" s="155"/>
      <c r="F4" s="155"/>
      <c r="G4" s="155"/>
      <c r="H4" s="155"/>
      <c r="I4" s="155"/>
    </row>
    <row r="5" spans="1:31" s="2" customFormat="1" ht="13.5" x14ac:dyDescent="0.15">
      <c r="A5" s="139" t="s">
        <v>158</v>
      </c>
      <c r="B5" s="145" t="s">
        <v>19</v>
      </c>
      <c r="C5" s="139" t="s">
        <v>14</v>
      </c>
      <c r="D5" s="15"/>
      <c r="E5" s="15" t="s">
        <v>15</v>
      </c>
      <c r="F5" s="69">
        <v>0</v>
      </c>
      <c r="G5" s="69">
        <v>0</v>
      </c>
      <c r="H5" s="69">
        <v>0</v>
      </c>
      <c r="I5" s="69">
        <f>F5+G5+H5</f>
        <v>0</v>
      </c>
    </row>
    <row r="6" spans="1:31" s="2" customFormat="1" ht="13.5" x14ac:dyDescent="0.15">
      <c r="A6" s="140"/>
      <c r="B6" s="146"/>
      <c r="C6" s="140"/>
      <c r="D6" s="16"/>
      <c r="E6" s="16" t="s">
        <v>16</v>
      </c>
      <c r="F6" s="70">
        <v>0</v>
      </c>
      <c r="G6" s="70">
        <v>0</v>
      </c>
      <c r="H6" s="70">
        <v>0</v>
      </c>
      <c r="I6" s="70">
        <f>F6+G6+H6</f>
        <v>0</v>
      </c>
    </row>
    <row r="7" spans="1:31" s="2" customFormat="1" ht="13.5" x14ac:dyDescent="0.15">
      <c r="A7" s="140"/>
      <c r="B7" s="146"/>
      <c r="C7" s="141"/>
      <c r="D7" s="16"/>
      <c r="E7" s="16" t="s">
        <v>17</v>
      </c>
      <c r="F7" s="70">
        <v>0</v>
      </c>
      <c r="G7" s="70">
        <f>G5-G6</f>
        <v>0</v>
      </c>
      <c r="H7" s="70">
        <v>0</v>
      </c>
      <c r="I7" s="70">
        <f t="shared" ref="I7:I13" si="0">F7+G7+H7</f>
        <v>0</v>
      </c>
    </row>
    <row r="8" spans="1:31" s="2" customFormat="1" ht="13.5" x14ac:dyDescent="0.15">
      <c r="A8" s="140"/>
      <c r="B8" s="146"/>
      <c r="C8" s="145" t="s">
        <v>18</v>
      </c>
      <c r="D8" s="18"/>
      <c r="E8" s="18" t="s">
        <v>15</v>
      </c>
      <c r="F8" s="71">
        <v>0</v>
      </c>
      <c r="G8" s="71">
        <v>0</v>
      </c>
      <c r="H8" s="71">
        <v>0</v>
      </c>
      <c r="I8" s="70">
        <f t="shared" si="0"/>
        <v>0</v>
      </c>
    </row>
    <row r="9" spans="1:31" s="2" customFormat="1" ht="13.5" x14ac:dyDescent="0.15">
      <c r="A9" s="140"/>
      <c r="B9" s="146"/>
      <c r="C9" s="146"/>
      <c r="D9" s="18"/>
      <c r="E9" s="18" t="s">
        <v>16</v>
      </c>
      <c r="F9" s="71">
        <v>0</v>
      </c>
      <c r="G9" s="71">
        <v>0</v>
      </c>
      <c r="H9" s="71">
        <v>0</v>
      </c>
      <c r="I9" s="70">
        <f t="shared" si="0"/>
        <v>0</v>
      </c>
    </row>
    <row r="10" spans="1:31" s="2" customFormat="1" ht="13.5" x14ac:dyDescent="0.15">
      <c r="A10" s="140"/>
      <c r="B10" s="146"/>
      <c r="C10" s="147"/>
      <c r="D10" s="18"/>
      <c r="E10" s="18" t="s">
        <v>17</v>
      </c>
      <c r="F10" s="71">
        <v>0</v>
      </c>
      <c r="G10" s="71">
        <v>0</v>
      </c>
      <c r="H10" s="71">
        <v>0</v>
      </c>
      <c r="I10" s="70">
        <f t="shared" si="0"/>
        <v>0</v>
      </c>
    </row>
    <row r="11" spans="1:31" s="2" customFormat="1" ht="13.5" x14ac:dyDescent="0.15">
      <c r="A11" s="140"/>
      <c r="B11" s="146"/>
      <c r="C11" s="139" t="s">
        <v>38</v>
      </c>
      <c r="D11" s="16"/>
      <c r="E11" s="16" t="s">
        <v>15</v>
      </c>
      <c r="F11" s="70">
        <v>0</v>
      </c>
      <c r="G11" s="17">
        <v>500000</v>
      </c>
      <c r="H11" s="70">
        <v>0</v>
      </c>
      <c r="I11" s="70">
        <f>F11+G11+H11</f>
        <v>500000</v>
      </c>
    </row>
    <row r="12" spans="1:31" s="2" customFormat="1" ht="13.5" x14ac:dyDescent="0.15">
      <c r="A12" s="140"/>
      <c r="B12" s="146"/>
      <c r="C12" s="140"/>
      <c r="D12" s="16"/>
      <c r="E12" s="16" t="s">
        <v>16</v>
      </c>
      <c r="F12" s="70">
        <v>0</v>
      </c>
      <c r="G12" s="70">
        <v>0</v>
      </c>
      <c r="H12" s="70">
        <v>0</v>
      </c>
      <c r="I12" s="70">
        <f t="shared" si="0"/>
        <v>0</v>
      </c>
    </row>
    <row r="13" spans="1:31" s="2" customFormat="1" ht="13.5" x14ac:dyDescent="0.15">
      <c r="A13" s="140"/>
      <c r="B13" s="146"/>
      <c r="C13" s="141"/>
      <c r="D13" s="16"/>
      <c r="E13" s="16" t="s">
        <v>17</v>
      </c>
      <c r="F13" s="70">
        <v>0</v>
      </c>
      <c r="G13" s="17">
        <f>G11-G12</f>
        <v>500000</v>
      </c>
      <c r="H13" s="70">
        <v>0</v>
      </c>
      <c r="I13" s="70">
        <f t="shared" si="0"/>
        <v>500000</v>
      </c>
    </row>
    <row r="14" spans="1:31" s="2" customFormat="1" ht="13.5" x14ac:dyDescent="0.15">
      <c r="A14" s="140"/>
      <c r="B14" s="146"/>
      <c r="C14" s="142" t="s">
        <v>177</v>
      </c>
      <c r="D14" s="106"/>
      <c r="E14" s="106" t="s">
        <v>15</v>
      </c>
      <c r="F14" s="107">
        <f>SUM(F5,F8,F11)</f>
        <v>0</v>
      </c>
      <c r="G14" s="107">
        <f>SUM(G5,G8,G11)</f>
        <v>500000</v>
      </c>
      <c r="H14" s="107">
        <f>SUM(H5,H8,H11)</f>
        <v>0</v>
      </c>
      <c r="I14" s="107">
        <f t="shared" ref="I14" si="1">SUM(I5,I8,I11)</f>
        <v>500000</v>
      </c>
    </row>
    <row r="15" spans="1:31" s="2" customFormat="1" ht="13.5" x14ac:dyDescent="0.15">
      <c r="A15" s="140"/>
      <c r="B15" s="146"/>
      <c r="C15" s="143"/>
      <c r="D15" s="106"/>
      <c r="E15" s="106" t="s">
        <v>16</v>
      </c>
      <c r="F15" s="107">
        <f>SUM(F6,F9,F12)</f>
        <v>0</v>
      </c>
      <c r="G15" s="107">
        <f t="shared" ref="G15:I15" si="2">SUM(G6,G9,G12)</f>
        <v>0</v>
      </c>
      <c r="H15" s="107">
        <f>SUM(H6,H9,H12)</f>
        <v>0</v>
      </c>
      <c r="I15" s="107">
        <f t="shared" si="2"/>
        <v>0</v>
      </c>
    </row>
    <row r="16" spans="1:31" s="2" customFormat="1" ht="13.5" x14ac:dyDescent="0.15">
      <c r="A16" s="140"/>
      <c r="B16" s="147"/>
      <c r="C16" s="144"/>
      <c r="D16" s="106"/>
      <c r="E16" s="106" t="s">
        <v>17</v>
      </c>
      <c r="F16" s="107">
        <f>F14-F15</f>
        <v>0</v>
      </c>
      <c r="G16" s="107">
        <f t="shared" ref="G16:I16" si="3">G14-G15</f>
        <v>500000</v>
      </c>
      <c r="H16" s="107">
        <f t="shared" si="3"/>
        <v>0</v>
      </c>
      <c r="I16" s="107">
        <f t="shared" si="3"/>
        <v>500000</v>
      </c>
    </row>
    <row r="17" spans="1:9" s="2" customFormat="1" ht="13.5" x14ac:dyDescent="0.15">
      <c r="A17" s="140"/>
      <c r="B17" s="145" t="s">
        <v>23</v>
      </c>
      <c r="C17" s="139" t="s">
        <v>20</v>
      </c>
      <c r="D17" s="16"/>
      <c r="E17" s="16" t="s">
        <v>15</v>
      </c>
      <c r="F17" s="70">
        <v>0</v>
      </c>
      <c r="G17" s="17">
        <v>240000</v>
      </c>
      <c r="H17" s="70">
        <v>0</v>
      </c>
      <c r="I17" s="17">
        <f>F17+G17+H17</f>
        <v>240000</v>
      </c>
    </row>
    <row r="18" spans="1:9" s="2" customFormat="1" ht="13.5" x14ac:dyDescent="0.15">
      <c r="A18" s="140"/>
      <c r="B18" s="146"/>
      <c r="C18" s="140"/>
      <c r="D18" s="16"/>
      <c r="E18" s="16" t="s">
        <v>16</v>
      </c>
      <c r="F18" s="70">
        <v>0</v>
      </c>
      <c r="G18" s="70">
        <v>100000</v>
      </c>
      <c r="H18" s="70">
        <v>0</v>
      </c>
      <c r="I18" s="17">
        <f t="shared" ref="I18:I79" si="4">F18+G18+H18</f>
        <v>100000</v>
      </c>
    </row>
    <row r="19" spans="1:9" s="2" customFormat="1" ht="13.5" x14ac:dyDescent="0.15">
      <c r="A19" s="140"/>
      <c r="B19" s="146"/>
      <c r="C19" s="141"/>
      <c r="D19" s="16"/>
      <c r="E19" s="16" t="s">
        <v>17</v>
      </c>
      <c r="F19" s="70">
        <v>0</v>
      </c>
      <c r="G19" s="17">
        <f>G17-G18</f>
        <v>140000</v>
      </c>
      <c r="H19" s="70">
        <v>0</v>
      </c>
      <c r="I19" s="17">
        <f t="shared" si="4"/>
        <v>140000</v>
      </c>
    </row>
    <row r="20" spans="1:9" s="2" customFormat="1" ht="13.5" x14ac:dyDescent="0.15">
      <c r="A20" s="140"/>
      <c r="B20" s="146"/>
      <c r="C20" s="145" t="s">
        <v>21</v>
      </c>
      <c r="D20" s="18"/>
      <c r="E20" s="18" t="s">
        <v>15</v>
      </c>
      <c r="F20" s="71">
        <v>0</v>
      </c>
      <c r="G20" s="71">
        <v>0</v>
      </c>
      <c r="H20" s="71">
        <v>0</v>
      </c>
      <c r="I20" s="111">
        <f t="shared" si="4"/>
        <v>0</v>
      </c>
    </row>
    <row r="21" spans="1:9" s="2" customFormat="1" ht="13.5" x14ac:dyDescent="0.15">
      <c r="A21" s="140"/>
      <c r="B21" s="146"/>
      <c r="C21" s="146"/>
      <c r="D21" s="18"/>
      <c r="E21" s="18" t="s">
        <v>16</v>
      </c>
      <c r="F21" s="71">
        <v>0</v>
      </c>
      <c r="G21" s="71">
        <v>0</v>
      </c>
      <c r="H21" s="71">
        <v>0</v>
      </c>
      <c r="I21" s="111">
        <f t="shared" si="4"/>
        <v>0</v>
      </c>
    </row>
    <row r="22" spans="1:9" s="2" customFormat="1" ht="13.5" x14ac:dyDescent="0.15">
      <c r="A22" s="140"/>
      <c r="B22" s="146"/>
      <c r="C22" s="147"/>
      <c r="D22" s="18"/>
      <c r="E22" s="18" t="s">
        <v>17</v>
      </c>
      <c r="F22" s="71">
        <v>0</v>
      </c>
      <c r="G22" s="71">
        <v>0</v>
      </c>
      <c r="H22" s="71">
        <v>0</v>
      </c>
      <c r="I22" s="111">
        <f t="shared" si="4"/>
        <v>0</v>
      </c>
    </row>
    <row r="23" spans="1:9" s="2" customFormat="1" ht="13.5" x14ac:dyDescent="0.15">
      <c r="A23" s="140"/>
      <c r="B23" s="146"/>
      <c r="C23" s="139" t="s">
        <v>22</v>
      </c>
      <c r="D23" s="16"/>
      <c r="E23" s="16" t="s">
        <v>15</v>
      </c>
      <c r="F23" s="70">
        <v>0</v>
      </c>
      <c r="G23" s="17">
        <v>1200000</v>
      </c>
      <c r="H23" s="70">
        <v>0</v>
      </c>
      <c r="I23" s="17">
        <f t="shared" si="4"/>
        <v>1200000</v>
      </c>
    </row>
    <row r="24" spans="1:9" s="2" customFormat="1" ht="13.5" x14ac:dyDescent="0.15">
      <c r="A24" s="140"/>
      <c r="B24" s="146"/>
      <c r="C24" s="140"/>
      <c r="D24" s="16"/>
      <c r="E24" s="16" t="s">
        <v>16</v>
      </c>
      <c r="F24" s="70">
        <v>0</v>
      </c>
      <c r="G24" s="70">
        <v>100000</v>
      </c>
      <c r="H24" s="70">
        <v>0</v>
      </c>
      <c r="I24" s="17">
        <f t="shared" si="4"/>
        <v>100000</v>
      </c>
    </row>
    <row r="25" spans="1:9" s="2" customFormat="1" ht="13.5" x14ac:dyDescent="0.15">
      <c r="A25" s="140"/>
      <c r="B25" s="146"/>
      <c r="C25" s="141"/>
      <c r="D25" s="16"/>
      <c r="E25" s="16" t="s">
        <v>17</v>
      </c>
      <c r="F25" s="70">
        <v>0</v>
      </c>
      <c r="G25" s="17">
        <f>G23-G24</f>
        <v>1100000</v>
      </c>
      <c r="H25" s="70">
        <v>0</v>
      </c>
      <c r="I25" s="17">
        <f t="shared" si="4"/>
        <v>1100000</v>
      </c>
    </row>
    <row r="26" spans="1:9" s="2" customFormat="1" ht="13.5" x14ac:dyDescent="0.15">
      <c r="A26" s="140"/>
      <c r="B26" s="146"/>
      <c r="C26" s="142" t="s">
        <v>177</v>
      </c>
      <c r="D26" s="106"/>
      <c r="E26" s="106" t="s">
        <v>15</v>
      </c>
      <c r="F26" s="107">
        <f t="shared" ref="F26:H27" si="5">SUM(F17,F20,F23)</f>
        <v>0</v>
      </c>
      <c r="G26" s="107">
        <f t="shared" si="5"/>
        <v>1440000</v>
      </c>
      <c r="H26" s="107">
        <f t="shared" si="5"/>
        <v>0</v>
      </c>
      <c r="I26" s="107">
        <f t="shared" ref="I26" si="6">SUM(I17,I20,I23)</f>
        <v>1440000</v>
      </c>
    </row>
    <row r="27" spans="1:9" s="2" customFormat="1" ht="13.5" x14ac:dyDescent="0.15">
      <c r="A27" s="140"/>
      <c r="B27" s="146"/>
      <c r="C27" s="143"/>
      <c r="D27" s="106"/>
      <c r="E27" s="106" t="s">
        <v>16</v>
      </c>
      <c r="F27" s="107">
        <f t="shared" si="5"/>
        <v>0</v>
      </c>
      <c r="G27" s="107">
        <f t="shared" si="5"/>
        <v>200000</v>
      </c>
      <c r="H27" s="107">
        <f t="shared" si="5"/>
        <v>0</v>
      </c>
      <c r="I27" s="107">
        <f>SUM(I18,I21,I24)</f>
        <v>200000</v>
      </c>
    </row>
    <row r="28" spans="1:9" s="2" customFormat="1" ht="13.5" x14ac:dyDescent="0.15">
      <c r="A28" s="140"/>
      <c r="B28" s="147"/>
      <c r="C28" s="144"/>
      <c r="D28" s="106"/>
      <c r="E28" s="106" t="s">
        <v>17</v>
      </c>
      <c r="F28" s="107">
        <f>F26-F27</f>
        <v>0</v>
      </c>
      <c r="G28" s="107">
        <f>G26-G27</f>
        <v>1240000</v>
      </c>
      <c r="H28" s="107">
        <f>H26-H27</f>
        <v>0</v>
      </c>
      <c r="I28" s="107">
        <f>I26-I27</f>
        <v>1240000</v>
      </c>
    </row>
    <row r="29" spans="1:9" s="2" customFormat="1" ht="13.5" x14ac:dyDescent="0.15">
      <c r="A29" s="140"/>
      <c r="B29" s="145" t="s">
        <v>47</v>
      </c>
      <c r="C29" s="139" t="s">
        <v>24</v>
      </c>
      <c r="D29" s="16"/>
      <c r="E29" s="16" t="s">
        <v>15</v>
      </c>
      <c r="F29" s="70">
        <v>0</v>
      </c>
      <c r="G29" s="17">
        <v>240000</v>
      </c>
      <c r="H29" s="70">
        <v>0</v>
      </c>
      <c r="I29" s="17">
        <f t="shared" si="4"/>
        <v>240000</v>
      </c>
    </row>
    <row r="30" spans="1:9" s="2" customFormat="1" ht="13.5" x14ac:dyDescent="0.15">
      <c r="A30" s="140"/>
      <c r="B30" s="146"/>
      <c r="C30" s="140"/>
      <c r="D30" s="16"/>
      <c r="E30" s="16" t="s">
        <v>16</v>
      </c>
      <c r="F30" s="70">
        <v>0</v>
      </c>
      <c r="G30" s="70">
        <v>0</v>
      </c>
      <c r="H30" s="70">
        <v>0</v>
      </c>
      <c r="I30" s="17">
        <f t="shared" si="4"/>
        <v>0</v>
      </c>
    </row>
    <row r="31" spans="1:9" s="2" customFormat="1" ht="13.5" x14ac:dyDescent="0.15">
      <c r="A31" s="140"/>
      <c r="B31" s="146"/>
      <c r="C31" s="141"/>
      <c r="D31" s="16"/>
      <c r="E31" s="16" t="s">
        <v>17</v>
      </c>
      <c r="F31" s="70">
        <v>0</v>
      </c>
      <c r="G31" s="17">
        <f>G29-G30</f>
        <v>240000</v>
      </c>
      <c r="H31" s="70">
        <v>0</v>
      </c>
      <c r="I31" s="17">
        <f t="shared" si="4"/>
        <v>240000</v>
      </c>
    </row>
    <row r="32" spans="1:9" s="2" customFormat="1" ht="13.5" x14ac:dyDescent="0.15">
      <c r="A32" s="140"/>
      <c r="B32" s="146"/>
      <c r="C32" s="145" t="s">
        <v>39</v>
      </c>
      <c r="D32" s="18"/>
      <c r="E32" s="18" t="s">
        <v>15</v>
      </c>
      <c r="F32" s="71">
        <v>0</v>
      </c>
      <c r="G32" s="19">
        <v>4020000</v>
      </c>
      <c r="H32" s="71">
        <v>0</v>
      </c>
      <c r="I32" s="17">
        <f t="shared" si="4"/>
        <v>4020000</v>
      </c>
    </row>
    <row r="33" spans="1:9" s="2" customFormat="1" ht="13.5" x14ac:dyDescent="0.15">
      <c r="A33" s="140"/>
      <c r="B33" s="146"/>
      <c r="C33" s="146"/>
      <c r="D33" s="18"/>
      <c r="E33" s="18" t="s">
        <v>16</v>
      </c>
      <c r="F33" s="71">
        <v>0</v>
      </c>
      <c r="G33" s="19">
        <v>3893760</v>
      </c>
      <c r="H33" s="71">
        <v>0</v>
      </c>
      <c r="I33" s="17">
        <f t="shared" si="4"/>
        <v>3893760</v>
      </c>
    </row>
    <row r="34" spans="1:9" s="2" customFormat="1" ht="13.5" x14ac:dyDescent="0.15">
      <c r="A34" s="140"/>
      <c r="B34" s="146"/>
      <c r="C34" s="147"/>
      <c r="D34" s="18"/>
      <c r="E34" s="18" t="s">
        <v>17</v>
      </c>
      <c r="F34" s="71">
        <v>0</v>
      </c>
      <c r="G34" s="19">
        <f>G32-G33</f>
        <v>126240</v>
      </c>
      <c r="H34" s="71">
        <v>0</v>
      </c>
      <c r="I34" s="17">
        <f t="shared" si="4"/>
        <v>126240</v>
      </c>
    </row>
    <row r="35" spans="1:9" s="2" customFormat="1" ht="13.5" x14ac:dyDescent="0.15">
      <c r="A35" s="140"/>
      <c r="B35" s="146"/>
      <c r="C35" s="139" t="s">
        <v>25</v>
      </c>
      <c r="D35" s="16"/>
      <c r="E35" s="16" t="s">
        <v>15</v>
      </c>
      <c r="F35" s="70">
        <v>0</v>
      </c>
      <c r="G35" s="70">
        <v>420000</v>
      </c>
      <c r="H35" s="70">
        <v>0</v>
      </c>
      <c r="I35" s="17">
        <f t="shared" si="4"/>
        <v>420000</v>
      </c>
    </row>
    <row r="36" spans="1:9" s="2" customFormat="1" ht="13.5" x14ac:dyDescent="0.15">
      <c r="A36" s="140"/>
      <c r="B36" s="146"/>
      <c r="C36" s="140"/>
      <c r="D36" s="16"/>
      <c r="E36" s="16" t="s">
        <v>16</v>
      </c>
      <c r="F36" s="70">
        <v>0</v>
      </c>
      <c r="G36" s="70">
        <v>281330</v>
      </c>
      <c r="H36" s="70">
        <v>0</v>
      </c>
      <c r="I36" s="17">
        <f t="shared" si="4"/>
        <v>281330</v>
      </c>
    </row>
    <row r="37" spans="1:9" s="2" customFormat="1" ht="13.5" x14ac:dyDescent="0.15">
      <c r="A37" s="140"/>
      <c r="B37" s="146"/>
      <c r="C37" s="141"/>
      <c r="D37" s="16"/>
      <c r="E37" s="16" t="s">
        <v>17</v>
      </c>
      <c r="F37" s="70">
        <v>0</v>
      </c>
      <c r="G37" s="70">
        <f>G35-G36</f>
        <v>138670</v>
      </c>
      <c r="H37" s="70">
        <v>0</v>
      </c>
      <c r="I37" s="17">
        <f t="shared" si="4"/>
        <v>138670</v>
      </c>
    </row>
    <row r="38" spans="1:9" s="2" customFormat="1" ht="13.5" x14ac:dyDescent="0.15">
      <c r="A38" s="140"/>
      <c r="B38" s="146"/>
      <c r="C38" s="145" t="s">
        <v>26</v>
      </c>
      <c r="D38" s="18"/>
      <c r="E38" s="18" t="s">
        <v>15</v>
      </c>
      <c r="F38" s="71">
        <v>0</v>
      </c>
      <c r="G38" s="19">
        <v>4475000</v>
      </c>
      <c r="H38" s="71">
        <v>0</v>
      </c>
      <c r="I38" s="17">
        <f t="shared" si="4"/>
        <v>4475000</v>
      </c>
    </row>
    <row r="39" spans="1:9" s="2" customFormat="1" ht="13.5" x14ac:dyDescent="0.15">
      <c r="A39" s="140"/>
      <c r="B39" s="146"/>
      <c r="C39" s="146"/>
      <c r="D39" s="18"/>
      <c r="E39" s="18" t="s">
        <v>16</v>
      </c>
      <c r="F39" s="71">
        <v>0</v>
      </c>
      <c r="G39" s="19">
        <v>4432870</v>
      </c>
      <c r="H39" s="71">
        <v>0</v>
      </c>
      <c r="I39" s="17">
        <f t="shared" si="4"/>
        <v>4432870</v>
      </c>
    </row>
    <row r="40" spans="1:9" s="2" customFormat="1" ht="13.5" x14ac:dyDescent="0.15">
      <c r="A40" s="140"/>
      <c r="B40" s="146"/>
      <c r="C40" s="147"/>
      <c r="D40" s="18"/>
      <c r="E40" s="18" t="s">
        <v>17</v>
      </c>
      <c r="F40" s="71">
        <v>0</v>
      </c>
      <c r="G40" s="19">
        <f>G38-G39</f>
        <v>42130</v>
      </c>
      <c r="H40" s="71">
        <v>0</v>
      </c>
      <c r="I40" s="17">
        <f t="shared" si="4"/>
        <v>42130</v>
      </c>
    </row>
    <row r="41" spans="1:9" s="2" customFormat="1" ht="13.5" x14ac:dyDescent="0.15">
      <c r="A41" s="140"/>
      <c r="B41" s="146"/>
      <c r="C41" s="139" t="s">
        <v>46</v>
      </c>
      <c r="D41" s="16"/>
      <c r="E41" s="16" t="s">
        <v>15</v>
      </c>
      <c r="F41" s="70">
        <v>0</v>
      </c>
      <c r="G41" s="70">
        <v>0</v>
      </c>
      <c r="H41" s="70">
        <v>0</v>
      </c>
      <c r="I41" s="111">
        <f t="shared" si="4"/>
        <v>0</v>
      </c>
    </row>
    <row r="42" spans="1:9" s="2" customFormat="1" ht="13.5" x14ac:dyDescent="0.15">
      <c r="A42" s="140"/>
      <c r="B42" s="146"/>
      <c r="C42" s="140"/>
      <c r="D42" s="16"/>
      <c r="E42" s="16" t="s">
        <v>16</v>
      </c>
      <c r="F42" s="70">
        <v>0</v>
      </c>
      <c r="G42" s="70">
        <v>0</v>
      </c>
      <c r="H42" s="70">
        <v>0</v>
      </c>
      <c r="I42" s="111">
        <f t="shared" si="4"/>
        <v>0</v>
      </c>
    </row>
    <row r="43" spans="1:9" s="2" customFormat="1" ht="13.5" x14ac:dyDescent="0.15">
      <c r="A43" s="140"/>
      <c r="B43" s="146"/>
      <c r="C43" s="141"/>
      <c r="D43" s="16"/>
      <c r="E43" s="16" t="s">
        <v>17</v>
      </c>
      <c r="F43" s="70">
        <v>0</v>
      </c>
      <c r="G43" s="70">
        <f>G41-G42</f>
        <v>0</v>
      </c>
      <c r="H43" s="70">
        <v>0</v>
      </c>
      <c r="I43" s="111">
        <f t="shared" si="4"/>
        <v>0</v>
      </c>
    </row>
    <row r="44" spans="1:9" s="2" customFormat="1" ht="13.5" x14ac:dyDescent="0.15">
      <c r="A44" s="140"/>
      <c r="B44" s="146"/>
      <c r="C44" s="142" t="s">
        <v>177</v>
      </c>
      <c r="D44" s="106"/>
      <c r="E44" s="106" t="s">
        <v>15</v>
      </c>
      <c r="F44" s="107">
        <f>SUM(F29,F32,F35,F38,F41)</f>
        <v>0</v>
      </c>
      <c r="G44" s="108">
        <f>G29+G32+G35+G38+G41</f>
        <v>9155000</v>
      </c>
      <c r="H44" s="107">
        <f>SUM(H29,H32,H35,H38,H41)</f>
        <v>0</v>
      </c>
      <c r="I44" s="108">
        <f>I29+I32+I35+I38+I41</f>
        <v>9155000</v>
      </c>
    </row>
    <row r="45" spans="1:9" s="2" customFormat="1" ht="13.5" x14ac:dyDescent="0.15">
      <c r="A45" s="140"/>
      <c r="B45" s="146"/>
      <c r="C45" s="143"/>
      <c r="D45" s="106"/>
      <c r="E45" s="106" t="s">
        <v>16</v>
      </c>
      <c r="F45" s="107">
        <f>SUM(F30,F33,F36,F39,F42)</f>
        <v>0</v>
      </c>
      <c r="G45" s="108">
        <f>G30+G33+G36+G39+G42</f>
        <v>8607960</v>
      </c>
      <c r="H45" s="107">
        <f>SUM(H30,H33,H36,H39,H42)</f>
        <v>0</v>
      </c>
      <c r="I45" s="108">
        <f>I30+I33+I36+I39+I42</f>
        <v>8607960</v>
      </c>
    </row>
    <row r="46" spans="1:9" s="2" customFormat="1" ht="13.5" x14ac:dyDescent="0.15">
      <c r="A46" s="140"/>
      <c r="B46" s="147"/>
      <c r="C46" s="144"/>
      <c r="D46" s="106"/>
      <c r="E46" s="106" t="s">
        <v>17</v>
      </c>
      <c r="F46" s="107">
        <f>F44-F45</f>
        <v>0</v>
      </c>
      <c r="G46" s="107">
        <f t="shared" ref="G46:I46" si="7">G44-G45</f>
        <v>547040</v>
      </c>
      <c r="H46" s="107">
        <f t="shared" si="7"/>
        <v>0</v>
      </c>
      <c r="I46" s="107">
        <f t="shared" si="7"/>
        <v>547040</v>
      </c>
    </row>
    <row r="47" spans="1:9" s="2" customFormat="1" ht="13.5" x14ac:dyDescent="0.15">
      <c r="A47" s="140"/>
      <c r="B47" s="139" t="s">
        <v>178</v>
      </c>
      <c r="C47" s="139"/>
      <c r="D47" s="16"/>
      <c r="E47" s="16" t="s">
        <v>15</v>
      </c>
      <c r="F47" s="70">
        <f>SUM(F14,F26,F44)</f>
        <v>0</v>
      </c>
      <c r="G47" s="70">
        <f t="shared" ref="G47:I47" si="8">SUM(G14,G26,G44)</f>
        <v>11095000</v>
      </c>
      <c r="H47" s="70">
        <f t="shared" si="8"/>
        <v>0</v>
      </c>
      <c r="I47" s="70">
        <f t="shared" si="8"/>
        <v>11095000</v>
      </c>
    </row>
    <row r="48" spans="1:9" s="2" customFormat="1" ht="13.5" x14ac:dyDescent="0.15">
      <c r="A48" s="140"/>
      <c r="B48" s="140"/>
      <c r="C48" s="140"/>
      <c r="D48" s="16"/>
      <c r="E48" s="16" t="s">
        <v>16</v>
      </c>
      <c r="F48" s="70">
        <f>SUM(F15,F27,F45)</f>
        <v>0</v>
      </c>
      <c r="G48" s="70">
        <f t="shared" ref="G48:I48" si="9">SUM(G15,G27,G45)</f>
        <v>8807960</v>
      </c>
      <c r="H48" s="70">
        <f t="shared" si="9"/>
        <v>0</v>
      </c>
      <c r="I48" s="70">
        <f t="shared" si="9"/>
        <v>8807960</v>
      </c>
    </row>
    <row r="49" spans="1:9" s="2" customFormat="1" ht="13.5" x14ac:dyDescent="0.15">
      <c r="A49" s="141"/>
      <c r="B49" s="141"/>
      <c r="C49" s="141"/>
      <c r="D49" s="16"/>
      <c r="E49" s="16" t="s">
        <v>17</v>
      </c>
      <c r="F49" s="70">
        <f>F47-F48</f>
        <v>0</v>
      </c>
      <c r="G49" s="70">
        <f t="shared" ref="G49:I49" si="10">G47-G48</f>
        <v>2287040</v>
      </c>
      <c r="H49" s="70">
        <f t="shared" si="10"/>
        <v>0</v>
      </c>
      <c r="I49" s="70">
        <f t="shared" si="10"/>
        <v>2287040</v>
      </c>
    </row>
    <row r="50" spans="1:9" s="2" customFormat="1" ht="13.5" customHeight="1" x14ac:dyDescent="0.15">
      <c r="A50" s="145" t="s">
        <v>159</v>
      </c>
      <c r="B50" s="145" t="s">
        <v>48</v>
      </c>
      <c r="C50" s="145" t="s">
        <v>48</v>
      </c>
      <c r="D50" s="18"/>
      <c r="E50" s="18" t="s">
        <v>15</v>
      </c>
      <c r="F50" s="71">
        <v>0</v>
      </c>
      <c r="G50" s="71">
        <v>0</v>
      </c>
      <c r="H50" s="71">
        <v>0</v>
      </c>
      <c r="I50" s="111">
        <f t="shared" si="4"/>
        <v>0</v>
      </c>
    </row>
    <row r="51" spans="1:9" s="2" customFormat="1" ht="13.5" x14ac:dyDescent="0.15">
      <c r="A51" s="146"/>
      <c r="B51" s="146"/>
      <c r="C51" s="146"/>
      <c r="D51" s="18"/>
      <c r="E51" s="18" t="s">
        <v>16</v>
      </c>
      <c r="F51" s="71">
        <v>0</v>
      </c>
      <c r="G51" s="71">
        <v>0</v>
      </c>
      <c r="H51" s="71">
        <v>0</v>
      </c>
      <c r="I51" s="111">
        <f t="shared" si="4"/>
        <v>0</v>
      </c>
    </row>
    <row r="52" spans="1:9" s="2" customFormat="1" ht="13.5" x14ac:dyDescent="0.15">
      <c r="A52" s="146"/>
      <c r="B52" s="146"/>
      <c r="C52" s="147"/>
      <c r="D52" s="18"/>
      <c r="E52" s="18" t="s">
        <v>17</v>
      </c>
      <c r="F52" s="71">
        <v>0</v>
      </c>
      <c r="G52" s="71">
        <v>0</v>
      </c>
      <c r="H52" s="71">
        <v>0</v>
      </c>
      <c r="I52" s="111">
        <f t="shared" si="4"/>
        <v>0</v>
      </c>
    </row>
    <row r="53" spans="1:9" s="2" customFormat="1" ht="13.5" x14ac:dyDescent="0.15">
      <c r="A53" s="146"/>
      <c r="B53" s="146"/>
      <c r="C53" s="139" t="s">
        <v>27</v>
      </c>
      <c r="D53" s="16"/>
      <c r="E53" s="16" t="s">
        <v>15</v>
      </c>
      <c r="F53" s="70">
        <v>0</v>
      </c>
      <c r="G53" s="70">
        <v>0</v>
      </c>
      <c r="H53" s="70">
        <v>0</v>
      </c>
      <c r="I53" s="111">
        <f t="shared" si="4"/>
        <v>0</v>
      </c>
    </row>
    <row r="54" spans="1:9" s="2" customFormat="1" ht="13.5" x14ac:dyDescent="0.15">
      <c r="A54" s="146"/>
      <c r="B54" s="146"/>
      <c r="C54" s="140"/>
      <c r="D54" s="16"/>
      <c r="E54" s="16" t="s">
        <v>16</v>
      </c>
      <c r="F54" s="70">
        <v>0</v>
      </c>
      <c r="G54" s="70">
        <v>0</v>
      </c>
      <c r="H54" s="70">
        <v>0</v>
      </c>
      <c r="I54" s="111">
        <f t="shared" si="4"/>
        <v>0</v>
      </c>
    </row>
    <row r="55" spans="1:9" s="2" customFormat="1" ht="13.5" x14ac:dyDescent="0.15">
      <c r="A55" s="146"/>
      <c r="B55" s="146"/>
      <c r="C55" s="141"/>
      <c r="D55" s="16"/>
      <c r="E55" s="16" t="s">
        <v>17</v>
      </c>
      <c r="F55" s="70">
        <v>0</v>
      </c>
      <c r="G55" s="70">
        <v>0</v>
      </c>
      <c r="H55" s="70">
        <v>0</v>
      </c>
      <c r="I55" s="111">
        <f t="shared" si="4"/>
        <v>0</v>
      </c>
    </row>
    <row r="56" spans="1:9" s="2" customFormat="1" ht="13.5" x14ac:dyDescent="0.15">
      <c r="A56" s="146"/>
      <c r="B56" s="146"/>
      <c r="C56" s="142" t="s">
        <v>177</v>
      </c>
      <c r="D56" s="106"/>
      <c r="E56" s="106" t="s">
        <v>15</v>
      </c>
      <c r="F56" s="107">
        <f>SUM(F50,F53)</f>
        <v>0</v>
      </c>
      <c r="G56" s="107">
        <f t="shared" ref="G56:I56" si="11">SUM(G50,G53)</f>
        <v>0</v>
      </c>
      <c r="H56" s="107">
        <f t="shared" si="11"/>
        <v>0</v>
      </c>
      <c r="I56" s="107">
        <f t="shared" si="11"/>
        <v>0</v>
      </c>
    </row>
    <row r="57" spans="1:9" s="2" customFormat="1" ht="13.5" x14ac:dyDescent="0.15">
      <c r="A57" s="146"/>
      <c r="B57" s="146"/>
      <c r="C57" s="143"/>
      <c r="D57" s="106"/>
      <c r="E57" s="106" t="s">
        <v>16</v>
      </c>
      <c r="F57" s="107">
        <f>SUM(F51,F54)</f>
        <v>0</v>
      </c>
      <c r="G57" s="107">
        <f t="shared" ref="G57:I57" si="12">SUM(G51,G54)</f>
        <v>0</v>
      </c>
      <c r="H57" s="107">
        <f t="shared" si="12"/>
        <v>0</v>
      </c>
      <c r="I57" s="107">
        <f t="shared" si="12"/>
        <v>0</v>
      </c>
    </row>
    <row r="58" spans="1:9" s="2" customFormat="1" ht="13.5" x14ac:dyDescent="0.15">
      <c r="A58" s="146"/>
      <c r="B58" s="147"/>
      <c r="C58" s="144"/>
      <c r="D58" s="106"/>
      <c r="E58" s="106" t="s">
        <v>17</v>
      </c>
      <c r="F58" s="107">
        <f>F56-F57</f>
        <v>0</v>
      </c>
      <c r="G58" s="107">
        <f t="shared" ref="G58:I58" si="13">G56-G57</f>
        <v>0</v>
      </c>
      <c r="H58" s="107">
        <f t="shared" si="13"/>
        <v>0</v>
      </c>
      <c r="I58" s="107">
        <f t="shared" si="13"/>
        <v>0</v>
      </c>
    </row>
    <row r="59" spans="1:9" s="2" customFormat="1" ht="13.5" x14ac:dyDescent="0.15">
      <c r="A59" s="146"/>
      <c r="B59" s="139" t="s">
        <v>178</v>
      </c>
      <c r="C59" s="139"/>
      <c r="D59" s="16"/>
      <c r="E59" s="16" t="s">
        <v>15</v>
      </c>
      <c r="F59" s="70">
        <f>F56</f>
        <v>0</v>
      </c>
      <c r="G59" s="70">
        <f t="shared" ref="G59:I59" si="14">G56</f>
        <v>0</v>
      </c>
      <c r="H59" s="70">
        <f t="shared" si="14"/>
        <v>0</v>
      </c>
      <c r="I59" s="70">
        <f t="shared" si="14"/>
        <v>0</v>
      </c>
    </row>
    <row r="60" spans="1:9" s="2" customFormat="1" ht="13.5" x14ac:dyDescent="0.15">
      <c r="A60" s="146"/>
      <c r="B60" s="140"/>
      <c r="C60" s="140"/>
      <c r="D60" s="16"/>
      <c r="E60" s="16" t="s">
        <v>16</v>
      </c>
      <c r="F60" s="70">
        <f>F57</f>
        <v>0</v>
      </c>
      <c r="G60" s="70">
        <f t="shared" ref="G60:I60" si="15">G57</f>
        <v>0</v>
      </c>
      <c r="H60" s="70">
        <f t="shared" si="15"/>
        <v>0</v>
      </c>
      <c r="I60" s="70">
        <f t="shared" si="15"/>
        <v>0</v>
      </c>
    </row>
    <row r="61" spans="1:9" s="2" customFormat="1" ht="13.5" x14ac:dyDescent="0.15">
      <c r="A61" s="147"/>
      <c r="B61" s="141"/>
      <c r="C61" s="141"/>
      <c r="D61" s="16"/>
      <c r="E61" s="16" t="s">
        <v>17</v>
      </c>
      <c r="F61" s="70">
        <f>F59-F60</f>
        <v>0</v>
      </c>
      <c r="G61" s="70">
        <f t="shared" ref="G61:H61" si="16">G59-G60</f>
        <v>0</v>
      </c>
      <c r="H61" s="70">
        <f t="shared" si="16"/>
        <v>0</v>
      </c>
      <c r="I61" s="70">
        <f>I59-I60</f>
        <v>0</v>
      </c>
    </row>
    <row r="62" spans="1:9" s="2" customFormat="1" ht="13.5" x14ac:dyDescent="0.15">
      <c r="A62" s="139" t="s">
        <v>161</v>
      </c>
      <c r="B62" s="139" t="s">
        <v>28</v>
      </c>
      <c r="C62" s="145" t="s">
        <v>160</v>
      </c>
      <c r="D62" s="18"/>
      <c r="E62" s="18" t="s">
        <v>15</v>
      </c>
      <c r="F62" s="71">
        <v>0</v>
      </c>
      <c r="G62" s="71">
        <v>0</v>
      </c>
      <c r="H62" s="71">
        <v>0</v>
      </c>
      <c r="I62" s="111">
        <f t="shared" si="4"/>
        <v>0</v>
      </c>
    </row>
    <row r="63" spans="1:9" s="2" customFormat="1" ht="13.5" x14ac:dyDescent="0.15">
      <c r="A63" s="140"/>
      <c r="B63" s="140"/>
      <c r="C63" s="146"/>
      <c r="D63" s="18"/>
      <c r="E63" s="18" t="s">
        <v>16</v>
      </c>
      <c r="F63" s="71">
        <v>0</v>
      </c>
      <c r="G63" s="71">
        <v>0</v>
      </c>
      <c r="H63" s="71">
        <v>0</v>
      </c>
      <c r="I63" s="111">
        <f t="shared" si="4"/>
        <v>0</v>
      </c>
    </row>
    <row r="64" spans="1:9" s="2" customFormat="1" ht="13.5" x14ac:dyDescent="0.15">
      <c r="A64" s="140"/>
      <c r="B64" s="140"/>
      <c r="C64" s="147"/>
      <c r="D64" s="18"/>
      <c r="E64" s="18" t="s">
        <v>17</v>
      </c>
      <c r="F64" s="71">
        <v>0</v>
      </c>
      <c r="G64" s="71">
        <f>G62-G63</f>
        <v>0</v>
      </c>
      <c r="H64" s="71">
        <v>0</v>
      </c>
      <c r="I64" s="111">
        <f t="shared" si="4"/>
        <v>0</v>
      </c>
    </row>
    <row r="65" spans="1:9" s="2" customFormat="1" ht="13.5" x14ac:dyDescent="0.15">
      <c r="A65" s="140"/>
      <c r="B65" s="140"/>
      <c r="C65" s="142" t="s">
        <v>177</v>
      </c>
      <c r="D65" s="106"/>
      <c r="E65" s="106" t="s">
        <v>15</v>
      </c>
      <c r="F65" s="107">
        <f t="shared" ref="F65:F70" si="17">F62</f>
        <v>0</v>
      </c>
      <c r="G65" s="107">
        <f t="shared" ref="G65:I65" si="18">G62</f>
        <v>0</v>
      </c>
      <c r="H65" s="107">
        <f t="shared" si="18"/>
        <v>0</v>
      </c>
      <c r="I65" s="107">
        <f t="shared" si="18"/>
        <v>0</v>
      </c>
    </row>
    <row r="66" spans="1:9" s="2" customFormat="1" ht="13.5" x14ac:dyDescent="0.15">
      <c r="A66" s="140"/>
      <c r="B66" s="140"/>
      <c r="C66" s="143"/>
      <c r="D66" s="106"/>
      <c r="E66" s="106" t="s">
        <v>16</v>
      </c>
      <c r="F66" s="107">
        <f t="shared" si="17"/>
        <v>0</v>
      </c>
      <c r="G66" s="107">
        <f t="shared" ref="G66:I66" si="19">G63</f>
        <v>0</v>
      </c>
      <c r="H66" s="107">
        <f t="shared" si="19"/>
        <v>0</v>
      </c>
      <c r="I66" s="107">
        <f t="shared" si="19"/>
        <v>0</v>
      </c>
    </row>
    <row r="67" spans="1:9" s="2" customFormat="1" ht="13.5" x14ac:dyDescent="0.15">
      <c r="A67" s="140"/>
      <c r="B67" s="141"/>
      <c r="C67" s="144"/>
      <c r="D67" s="106"/>
      <c r="E67" s="106" t="s">
        <v>17</v>
      </c>
      <c r="F67" s="107">
        <f t="shared" si="17"/>
        <v>0</v>
      </c>
      <c r="G67" s="107">
        <f t="shared" ref="G67:I67" si="20">G64</f>
        <v>0</v>
      </c>
      <c r="H67" s="107">
        <f t="shared" si="20"/>
        <v>0</v>
      </c>
      <c r="I67" s="107">
        <f t="shared" si="20"/>
        <v>0</v>
      </c>
    </row>
    <row r="68" spans="1:9" s="2" customFormat="1" ht="13.5" x14ac:dyDescent="0.15">
      <c r="A68" s="140"/>
      <c r="B68" s="145" t="s">
        <v>178</v>
      </c>
      <c r="C68" s="145"/>
      <c r="D68" s="18"/>
      <c r="E68" s="18" t="s">
        <v>15</v>
      </c>
      <c r="F68" s="71">
        <f t="shared" si="17"/>
        <v>0</v>
      </c>
      <c r="G68" s="71">
        <f>G65</f>
        <v>0</v>
      </c>
      <c r="H68" s="71">
        <v>0</v>
      </c>
      <c r="I68" s="111">
        <f t="shared" si="4"/>
        <v>0</v>
      </c>
    </row>
    <row r="69" spans="1:9" s="2" customFormat="1" ht="13.5" x14ac:dyDescent="0.15">
      <c r="A69" s="140"/>
      <c r="B69" s="146"/>
      <c r="C69" s="146"/>
      <c r="D69" s="18"/>
      <c r="E69" s="18" t="s">
        <v>16</v>
      </c>
      <c r="F69" s="71">
        <f t="shared" si="17"/>
        <v>0</v>
      </c>
      <c r="G69" s="71">
        <f>G63</f>
        <v>0</v>
      </c>
      <c r="H69" s="71">
        <v>0</v>
      </c>
      <c r="I69" s="111">
        <f t="shared" si="4"/>
        <v>0</v>
      </c>
    </row>
    <row r="70" spans="1:9" s="2" customFormat="1" ht="13.5" x14ac:dyDescent="0.15">
      <c r="A70" s="141"/>
      <c r="B70" s="147"/>
      <c r="C70" s="147"/>
      <c r="D70" s="18"/>
      <c r="E70" s="18" t="s">
        <v>17</v>
      </c>
      <c r="F70" s="71">
        <f t="shared" si="17"/>
        <v>0</v>
      </c>
      <c r="G70" s="71">
        <f t="shared" ref="G70:I70" si="21">G67</f>
        <v>0</v>
      </c>
      <c r="H70" s="71">
        <f>H67</f>
        <v>0</v>
      </c>
      <c r="I70" s="71">
        <f t="shared" si="21"/>
        <v>0</v>
      </c>
    </row>
    <row r="71" spans="1:9" s="2" customFormat="1" ht="13.5" x14ac:dyDescent="0.15">
      <c r="A71" s="139" t="s">
        <v>162</v>
      </c>
      <c r="B71" s="139" t="s">
        <v>29</v>
      </c>
      <c r="C71" s="139" t="s">
        <v>41</v>
      </c>
      <c r="D71" s="16"/>
      <c r="E71" s="16" t="s">
        <v>15</v>
      </c>
      <c r="F71" s="70">
        <v>0</v>
      </c>
      <c r="G71" s="78">
        <v>53592000</v>
      </c>
      <c r="H71" s="79">
        <v>0</v>
      </c>
      <c r="I71" s="17">
        <f t="shared" si="4"/>
        <v>53592000</v>
      </c>
    </row>
    <row r="72" spans="1:9" s="2" customFormat="1" ht="13.5" x14ac:dyDescent="0.15">
      <c r="A72" s="140"/>
      <c r="B72" s="140"/>
      <c r="C72" s="140"/>
      <c r="D72" s="16"/>
      <c r="E72" s="16" t="s">
        <v>16</v>
      </c>
      <c r="F72" s="70">
        <v>0</v>
      </c>
      <c r="G72" s="78">
        <v>37000000</v>
      </c>
      <c r="H72" s="79">
        <v>0</v>
      </c>
      <c r="I72" s="17">
        <f t="shared" si="4"/>
        <v>37000000</v>
      </c>
    </row>
    <row r="73" spans="1:9" s="2" customFormat="1" ht="13.5" x14ac:dyDescent="0.15">
      <c r="A73" s="140"/>
      <c r="B73" s="140"/>
      <c r="C73" s="141"/>
      <c r="D73" s="16"/>
      <c r="E73" s="16" t="s">
        <v>17</v>
      </c>
      <c r="F73" s="70">
        <v>0</v>
      </c>
      <c r="G73" s="19">
        <f>G71-G72</f>
        <v>16592000</v>
      </c>
      <c r="H73" s="79">
        <v>0</v>
      </c>
      <c r="I73" s="17">
        <f t="shared" si="4"/>
        <v>16592000</v>
      </c>
    </row>
    <row r="74" spans="1:9" s="2" customFormat="1" ht="13.5" x14ac:dyDescent="0.15">
      <c r="A74" s="140"/>
      <c r="B74" s="140"/>
      <c r="C74" s="145" t="s">
        <v>49</v>
      </c>
      <c r="D74" s="18"/>
      <c r="E74" s="18" t="s">
        <v>15</v>
      </c>
      <c r="F74" s="71">
        <v>0</v>
      </c>
      <c r="G74" s="79">
        <v>0</v>
      </c>
      <c r="H74" s="78">
        <v>150000000</v>
      </c>
      <c r="I74" s="17">
        <f t="shared" si="4"/>
        <v>150000000</v>
      </c>
    </row>
    <row r="75" spans="1:9" s="2" customFormat="1" ht="13.5" x14ac:dyDescent="0.15">
      <c r="A75" s="140"/>
      <c r="B75" s="140"/>
      <c r="C75" s="146"/>
      <c r="D75" s="18"/>
      <c r="E75" s="18" t="s">
        <v>16</v>
      </c>
      <c r="F75" s="71">
        <v>0</v>
      </c>
      <c r="G75" s="79">
        <v>0</v>
      </c>
      <c r="H75" s="78">
        <v>150000000</v>
      </c>
      <c r="I75" s="17">
        <f t="shared" si="4"/>
        <v>150000000</v>
      </c>
    </row>
    <row r="76" spans="1:9" s="2" customFormat="1" ht="13.5" x14ac:dyDescent="0.15">
      <c r="A76" s="140"/>
      <c r="B76" s="140"/>
      <c r="C76" s="147"/>
      <c r="D76" s="18"/>
      <c r="E76" s="18" t="s">
        <v>17</v>
      </c>
      <c r="F76" s="71">
        <v>0</v>
      </c>
      <c r="G76" s="79">
        <v>0</v>
      </c>
      <c r="H76" s="79">
        <f>H74-H75</f>
        <v>0</v>
      </c>
      <c r="I76" s="111">
        <f t="shared" si="4"/>
        <v>0</v>
      </c>
    </row>
    <row r="77" spans="1:9" s="2" customFormat="1" ht="13.5" x14ac:dyDescent="0.15">
      <c r="A77" s="140"/>
      <c r="B77" s="140"/>
      <c r="C77" s="142" t="s">
        <v>177</v>
      </c>
      <c r="D77" s="106"/>
      <c r="E77" s="106" t="s">
        <v>15</v>
      </c>
      <c r="F77" s="107">
        <f>SUM(F71,F74)</f>
        <v>0</v>
      </c>
      <c r="G77" s="107">
        <f>SUM(G71,G74)</f>
        <v>53592000</v>
      </c>
      <c r="H77" s="107">
        <f t="shared" ref="H77:I77" si="22">SUM(H71,H74)</f>
        <v>150000000</v>
      </c>
      <c r="I77" s="107">
        <f t="shared" si="22"/>
        <v>203592000</v>
      </c>
    </row>
    <row r="78" spans="1:9" s="2" customFormat="1" ht="13.5" x14ac:dyDescent="0.15">
      <c r="A78" s="140"/>
      <c r="B78" s="140"/>
      <c r="C78" s="143"/>
      <c r="D78" s="106"/>
      <c r="E78" s="106" t="s">
        <v>16</v>
      </c>
      <c r="F78" s="107">
        <f>SUM(F72,F75)</f>
        <v>0</v>
      </c>
      <c r="G78" s="108">
        <f>G72</f>
        <v>37000000</v>
      </c>
      <c r="H78" s="108">
        <f>H75</f>
        <v>150000000</v>
      </c>
      <c r="I78" s="108">
        <f t="shared" si="4"/>
        <v>187000000</v>
      </c>
    </row>
    <row r="79" spans="1:9" s="2" customFormat="1" ht="13.5" x14ac:dyDescent="0.15">
      <c r="A79" s="140"/>
      <c r="B79" s="141"/>
      <c r="C79" s="144"/>
      <c r="D79" s="106"/>
      <c r="E79" s="106" t="s">
        <v>17</v>
      </c>
      <c r="F79" s="107">
        <f>F77-F78</f>
        <v>0</v>
      </c>
      <c r="G79" s="108">
        <f>G73</f>
        <v>16592000</v>
      </c>
      <c r="H79" s="110">
        <f>H76</f>
        <v>0</v>
      </c>
      <c r="I79" s="108">
        <f t="shared" si="4"/>
        <v>16592000</v>
      </c>
    </row>
    <row r="80" spans="1:9" s="2" customFormat="1" ht="13.5" x14ac:dyDescent="0.15">
      <c r="A80" s="140"/>
      <c r="B80" s="145" t="s">
        <v>178</v>
      </c>
      <c r="C80" s="145"/>
      <c r="D80" s="18"/>
      <c r="E80" s="18" t="s">
        <v>15</v>
      </c>
      <c r="F80" s="71">
        <f>F77</f>
        <v>0</v>
      </c>
      <c r="G80" s="71">
        <f t="shared" ref="G80:I80" si="23">G77</f>
        <v>53592000</v>
      </c>
      <c r="H80" s="71">
        <f t="shared" si="23"/>
        <v>150000000</v>
      </c>
      <c r="I80" s="71">
        <f t="shared" si="23"/>
        <v>203592000</v>
      </c>
    </row>
    <row r="81" spans="1:9" s="2" customFormat="1" ht="13.5" x14ac:dyDescent="0.15">
      <c r="A81" s="140"/>
      <c r="B81" s="146"/>
      <c r="C81" s="146"/>
      <c r="D81" s="18"/>
      <c r="E81" s="18" t="s">
        <v>16</v>
      </c>
      <c r="F81" s="71">
        <f>F78</f>
        <v>0</v>
      </c>
      <c r="G81" s="71">
        <f t="shared" ref="G81:I81" si="24">G78</f>
        <v>37000000</v>
      </c>
      <c r="H81" s="71">
        <f t="shared" si="24"/>
        <v>150000000</v>
      </c>
      <c r="I81" s="71">
        <f t="shared" si="24"/>
        <v>187000000</v>
      </c>
    </row>
    <row r="82" spans="1:9" s="2" customFormat="1" ht="13.5" x14ac:dyDescent="0.15">
      <c r="A82" s="141"/>
      <c r="B82" s="147"/>
      <c r="C82" s="147"/>
      <c r="D82" s="18"/>
      <c r="E82" s="18" t="s">
        <v>17</v>
      </c>
      <c r="F82" s="71">
        <f>F79</f>
        <v>0</v>
      </c>
      <c r="G82" s="71">
        <f>G79</f>
        <v>16592000</v>
      </c>
      <c r="H82" s="71">
        <f t="shared" ref="H82:I82" si="25">H79</f>
        <v>0</v>
      </c>
      <c r="I82" s="71">
        <f t="shared" si="25"/>
        <v>16592000</v>
      </c>
    </row>
    <row r="83" spans="1:9" s="2" customFormat="1" ht="13.5" x14ac:dyDescent="0.15">
      <c r="A83" s="139" t="s">
        <v>163</v>
      </c>
      <c r="B83" s="145" t="s">
        <v>30</v>
      </c>
      <c r="C83" s="139" t="s">
        <v>30</v>
      </c>
      <c r="D83" s="16"/>
      <c r="E83" s="16" t="s">
        <v>15</v>
      </c>
      <c r="F83" s="70">
        <v>0</v>
      </c>
      <c r="G83" s="70">
        <v>0</v>
      </c>
      <c r="H83" s="70">
        <v>0</v>
      </c>
      <c r="I83" s="111">
        <f t="shared" ref="I83:I100" si="26">F83+G83+H83</f>
        <v>0</v>
      </c>
    </row>
    <row r="84" spans="1:9" s="2" customFormat="1" ht="13.5" x14ac:dyDescent="0.15">
      <c r="A84" s="140"/>
      <c r="B84" s="146"/>
      <c r="C84" s="140"/>
      <c r="D84" s="16"/>
      <c r="E84" s="16" t="s">
        <v>16</v>
      </c>
      <c r="F84" s="70">
        <v>0</v>
      </c>
      <c r="G84" s="70">
        <v>0</v>
      </c>
      <c r="H84" s="70">
        <v>0</v>
      </c>
      <c r="I84" s="111">
        <f t="shared" si="26"/>
        <v>0</v>
      </c>
    </row>
    <row r="85" spans="1:9" s="2" customFormat="1" ht="13.5" x14ac:dyDescent="0.15">
      <c r="A85" s="140"/>
      <c r="B85" s="146"/>
      <c r="C85" s="141"/>
      <c r="D85" s="16"/>
      <c r="E85" s="16" t="s">
        <v>17</v>
      </c>
      <c r="F85" s="70">
        <v>0</v>
      </c>
      <c r="G85" s="70">
        <v>0</v>
      </c>
      <c r="H85" s="70">
        <v>0</v>
      </c>
      <c r="I85" s="111">
        <f t="shared" si="26"/>
        <v>0</v>
      </c>
    </row>
    <row r="86" spans="1:9" s="2" customFormat="1" ht="13.5" x14ac:dyDescent="0.15">
      <c r="A86" s="140"/>
      <c r="B86" s="146"/>
      <c r="C86" s="142" t="s">
        <v>177</v>
      </c>
      <c r="D86" s="106"/>
      <c r="E86" s="106" t="s">
        <v>15</v>
      </c>
      <c r="F86" s="107">
        <f t="shared" ref="F86:F91" si="27">F83</f>
        <v>0</v>
      </c>
      <c r="G86" s="107">
        <f t="shared" ref="G86:I86" si="28">G83</f>
        <v>0</v>
      </c>
      <c r="H86" s="107">
        <f t="shared" si="28"/>
        <v>0</v>
      </c>
      <c r="I86" s="107">
        <f t="shared" si="28"/>
        <v>0</v>
      </c>
    </row>
    <row r="87" spans="1:9" s="2" customFormat="1" ht="13.5" x14ac:dyDescent="0.15">
      <c r="A87" s="140"/>
      <c r="B87" s="146"/>
      <c r="C87" s="143"/>
      <c r="D87" s="106"/>
      <c r="E87" s="106" t="s">
        <v>16</v>
      </c>
      <c r="F87" s="107">
        <f t="shared" si="27"/>
        <v>0</v>
      </c>
      <c r="G87" s="107">
        <f t="shared" ref="G87:I87" si="29">G84</f>
        <v>0</v>
      </c>
      <c r="H87" s="107">
        <f t="shared" si="29"/>
        <v>0</v>
      </c>
      <c r="I87" s="107">
        <f t="shared" si="29"/>
        <v>0</v>
      </c>
    </row>
    <row r="88" spans="1:9" s="2" customFormat="1" ht="13.5" x14ac:dyDescent="0.15">
      <c r="A88" s="140"/>
      <c r="B88" s="147"/>
      <c r="C88" s="144"/>
      <c r="D88" s="106"/>
      <c r="E88" s="106" t="s">
        <v>17</v>
      </c>
      <c r="F88" s="107">
        <f t="shared" si="27"/>
        <v>0</v>
      </c>
      <c r="G88" s="107">
        <f t="shared" ref="G88:I88" si="30">G85</f>
        <v>0</v>
      </c>
      <c r="H88" s="107">
        <f t="shared" si="30"/>
        <v>0</v>
      </c>
      <c r="I88" s="107">
        <f t="shared" si="30"/>
        <v>0</v>
      </c>
    </row>
    <row r="89" spans="1:9" s="2" customFormat="1" ht="13.5" x14ac:dyDescent="0.15">
      <c r="A89" s="140"/>
      <c r="B89" s="139" t="s">
        <v>179</v>
      </c>
      <c r="C89" s="139"/>
      <c r="D89" s="16"/>
      <c r="E89" s="16" t="s">
        <v>15</v>
      </c>
      <c r="F89" s="70">
        <f t="shared" si="27"/>
        <v>0</v>
      </c>
      <c r="G89" s="70">
        <f t="shared" ref="G89:I89" si="31">G86</f>
        <v>0</v>
      </c>
      <c r="H89" s="70">
        <f t="shared" si="31"/>
        <v>0</v>
      </c>
      <c r="I89" s="70">
        <f t="shared" si="31"/>
        <v>0</v>
      </c>
    </row>
    <row r="90" spans="1:9" s="2" customFormat="1" ht="13.5" x14ac:dyDescent="0.15">
      <c r="A90" s="140"/>
      <c r="B90" s="140"/>
      <c r="C90" s="140"/>
      <c r="D90" s="16"/>
      <c r="E90" s="16" t="s">
        <v>16</v>
      </c>
      <c r="F90" s="70">
        <f t="shared" si="27"/>
        <v>0</v>
      </c>
      <c r="G90" s="70">
        <f t="shared" ref="G90:I90" si="32">G87</f>
        <v>0</v>
      </c>
      <c r="H90" s="70">
        <f t="shared" si="32"/>
        <v>0</v>
      </c>
      <c r="I90" s="70">
        <f t="shared" si="32"/>
        <v>0</v>
      </c>
    </row>
    <row r="91" spans="1:9" s="2" customFormat="1" ht="13.5" x14ac:dyDescent="0.15">
      <c r="A91" s="141"/>
      <c r="B91" s="141"/>
      <c r="C91" s="141"/>
      <c r="D91" s="16"/>
      <c r="E91" s="16" t="s">
        <v>17</v>
      </c>
      <c r="F91" s="70">
        <f t="shared" si="27"/>
        <v>0</v>
      </c>
      <c r="G91" s="70">
        <f t="shared" ref="G91:I91" si="33">G88</f>
        <v>0</v>
      </c>
      <c r="H91" s="70">
        <f t="shared" si="33"/>
        <v>0</v>
      </c>
      <c r="I91" s="70">
        <f t="shared" si="33"/>
        <v>0</v>
      </c>
    </row>
    <row r="92" spans="1:9" s="2" customFormat="1" ht="13.5" customHeight="1" x14ac:dyDescent="0.15">
      <c r="A92" s="145" t="s">
        <v>40</v>
      </c>
      <c r="B92" s="139" t="s">
        <v>40</v>
      </c>
      <c r="C92" s="145" t="s">
        <v>31</v>
      </c>
      <c r="D92" s="18"/>
      <c r="E92" s="18" t="s">
        <v>15</v>
      </c>
      <c r="F92" s="71">
        <v>0</v>
      </c>
      <c r="G92" s="19">
        <v>20000000</v>
      </c>
      <c r="H92" s="71">
        <v>0</v>
      </c>
      <c r="I92" s="17">
        <f t="shared" si="26"/>
        <v>20000000</v>
      </c>
    </row>
    <row r="93" spans="1:9" s="2" customFormat="1" ht="13.5" x14ac:dyDescent="0.15">
      <c r="A93" s="146"/>
      <c r="B93" s="140"/>
      <c r="C93" s="146"/>
      <c r="D93" s="18"/>
      <c r="E93" s="18" t="s">
        <v>16</v>
      </c>
      <c r="F93" s="71">
        <v>0</v>
      </c>
      <c r="G93" s="19">
        <v>707540</v>
      </c>
      <c r="H93" s="71">
        <v>0</v>
      </c>
      <c r="I93" s="17">
        <f t="shared" si="26"/>
        <v>707540</v>
      </c>
    </row>
    <row r="94" spans="1:9" s="2" customFormat="1" ht="13.5" x14ac:dyDescent="0.15">
      <c r="A94" s="146"/>
      <c r="B94" s="140"/>
      <c r="C94" s="147"/>
      <c r="D94" s="18"/>
      <c r="E94" s="18" t="s">
        <v>17</v>
      </c>
      <c r="F94" s="71">
        <v>0</v>
      </c>
      <c r="G94" s="19">
        <f>G92-G93</f>
        <v>19292460</v>
      </c>
      <c r="H94" s="71">
        <v>0</v>
      </c>
      <c r="I94" s="17">
        <f t="shared" si="26"/>
        <v>19292460</v>
      </c>
    </row>
    <row r="95" spans="1:9" s="2" customFormat="1" ht="13.5" customHeight="1" x14ac:dyDescent="0.15">
      <c r="A95" s="146"/>
      <c r="B95" s="140"/>
      <c r="C95" s="142" t="s">
        <v>177</v>
      </c>
      <c r="D95" s="106"/>
      <c r="E95" s="106" t="s">
        <v>15</v>
      </c>
      <c r="F95" s="107">
        <f t="shared" ref="F95:H96" si="34">F92</f>
        <v>0</v>
      </c>
      <c r="G95" s="108">
        <f t="shared" si="34"/>
        <v>20000000</v>
      </c>
      <c r="H95" s="107">
        <f t="shared" si="34"/>
        <v>0</v>
      </c>
      <c r="I95" s="108">
        <f t="shared" si="26"/>
        <v>20000000</v>
      </c>
    </row>
    <row r="96" spans="1:9" s="2" customFormat="1" ht="13.5" x14ac:dyDescent="0.15">
      <c r="A96" s="146"/>
      <c r="B96" s="140"/>
      <c r="C96" s="143"/>
      <c r="D96" s="106"/>
      <c r="E96" s="106" t="s">
        <v>16</v>
      </c>
      <c r="F96" s="107">
        <f t="shared" si="34"/>
        <v>0</v>
      </c>
      <c r="G96" s="108">
        <f t="shared" si="34"/>
        <v>707540</v>
      </c>
      <c r="H96" s="107">
        <f t="shared" si="34"/>
        <v>0</v>
      </c>
      <c r="I96" s="108">
        <f>F96+G96+H96</f>
        <v>707540</v>
      </c>
    </row>
    <row r="97" spans="1:9" s="2" customFormat="1" ht="13.5" x14ac:dyDescent="0.15">
      <c r="A97" s="146"/>
      <c r="B97" s="141"/>
      <c r="C97" s="144"/>
      <c r="D97" s="106"/>
      <c r="E97" s="106" t="s">
        <v>17</v>
      </c>
      <c r="F97" s="107">
        <f>F94</f>
        <v>0</v>
      </c>
      <c r="G97" s="108">
        <f t="shared" ref="G97:G100" si="35">G94</f>
        <v>19292460</v>
      </c>
      <c r="H97" s="107">
        <f>H94</f>
        <v>0</v>
      </c>
      <c r="I97" s="108">
        <f>F97+G97+H97</f>
        <v>19292460</v>
      </c>
    </row>
    <row r="98" spans="1:9" s="2" customFormat="1" ht="13.5" x14ac:dyDescent="0.15">
      <c r="A98" s="146"/>
      <c r="B98" s="145" t="s">
        <v>178</v>
      </c>
      <c r="C98" s="145"/>
      <c r="D98" s="18"/>
      <c r="E98" s="18" t="s">
        <v>15</v>
      </c>
      <c r="F98" s="71">
        <v>0</v>
      </c>
      <c r="G98" s="19">
        <f t="shared" si="35"/>
        <v>20000000</v>
      </c>
      <c r="H98" s="71">
        <v>0</v>
      </c>
      <c r="I98" s="17">
        <f t="shared" si="26"/>
        <v>20000000</v>
      </c>
    </row>
    <row r="99" spans="1:9" s="2" customFormat="1" ht="13.5" x14ac:dyDescent="0.15">
      <c r="A99" s="146"/>
      <c r="B99" s="146"/>
      <c r="C99" s="146"/>
      <c r="D99" s="18"/>
      <c r="E99" s="18" t="s">
        <v>16</v>
      </c>
      <c r="F99" s="71">
        <v>0</v>
      </c>
      <c r="G99" s="19">
        <f t="shared" si="35"/>
        <v>707540</v>
      </c>
      <c r="H99" s="71">
        <v>0</v>
      </c>
      <c r="I99" s="17">
        <f t="shared" si="26"/>
        <v>707540</v>
      </c>
    </row>
    <row r="100" spans="1:9" s="2" customFormat="1" ht="13.5" x14ac:dyDescent="0.15">
      <c r="A100" s="147"/>
      <c r="B100" s="147"/>
      <c r="C100" s="147"/>
      <c r="D100" s="18"/>
      <c r="E100" s="18" t="s">
        <v>17</v>
      </c>
      <c r="F100" s="71">
        <v>0</v>
      </c>
      <c r="G100" s="19">
        <f t="shared" si="35"/>
        <v>19292460</v>
      </c>
      <c r="H100" s="71">
        <v>0</v>
      </c>
      <c r="I100" s="17">
        <f t="shared" si="26"/>
        <v>19292460</v>
      </c>
    </row>
    <row r="101" spans="1:9" s="2" customFormat="1" ht="13.5" x14ac:dyDescent="0.15">
      <c r="A101" s="167" t="s">
        <v>32</v>
      </c>
      <c r="B101" s="168"/>
      <c r="C101" s="168"/>
      <c r="D101" s="169"/>
      <c r="E101" s="25" t="s">
        <v>15</v>
      </c>
      <c r="F101" s="72">
        <v>0</v>
      </c>
      <c r="G101" s="26">
        <f>G47+G59+G68+G80+G89+G98</f>
        <v>84687000</v>
      </c>
      <c r="H101" s="26">
        <f t="shared" ref="H101:I101" si="36">H47+H59+H68+H80+H89+H98</f>
        <v>150000000</v>
      </c>
      <c r="I101" s="26">
        <f t="shared" si="36"/>
        <v>234687000</v>
      </c>
    </row>
    <row r="102" spans="1:9" s="2" customFormat="1" ht="13.5" x14ac:dyDescent="0.15">
      <c r="A102" s="170"/>
      <c r="B102" s="171"/>
      <c r="C102" s="171"/>
      <c r="D102" s="172"/>
      <c r="E102" s="27" t="s">
        <v>16</v>
      </c>
      <c r="F102" s="73">
        <v>0</v>
      </c>
      <c r="G102" s="28">
        <f>G48+G60+G69+G81+G90+G99</f>
        <v>46515500</v>
      </c>
      <c r="H102" s="28">
        <f>H48+H60+H69+H81+H90+H99</f>
        <v>150000000</v>
      </c>
      <c r="I102" s="28">
        <f>I45+I60+I69+I81+I90+I99+I27+I15</f>
        <v>196515500</v>
      </c>
    </row>
    <row r="103" spans="1:9" s="2" customFormat="1" ht="13.5" x14ac:dyDescent="0.15">
      <c r="A103" s="173"/>
      <c r="B103" s="174"/>
      <c r="C103" s="174"/>
      <c r="D103" s="175"/>
      <c r="E103" s="27" t="s">
        <v>17</v>
      </c>
      <c r="F103" s="73">
        <v>0</v>
      </c>
      <c r="G103" s="28">
        <f>G101-G102</f>
        <v>38171500</v>
      </c>
      <c r="H103" s="28">
        <f>H101-H102</f>
        <v>0</v>
      </c>
      <c r="I103" s="109">
        <f>F103+G103+H103</f>
        <v>38171500</v>
      </c>
    </row>
    <row r="104" spans="1:9" x14ac:dyDescent="0.15">
      <c r="A104" s="29"/>
      <c r="B104" s="29"/>
      <c r="C104" s="29"/>
      <c r="D104" s="29"/>
      <c r="E104" s="29"/>
      <c r="F104" s="29"/>
      <c r="G104" s="29"/>
      <c r="H104" s="29"/>
      <c r="I104" s="29"/>
    </row>
    <row r="105" spans="1:9" x14ac:dyDescent="0.15">
      <c r="A105" s="29"/>
      <c r="B105" s="29"/>
      <c r="C105" s="29"/>
      <c r="D105" s="29"/>
      <c r="E105" s="29"/>
      <c r="F105" s="29"/>
      <c r="G105" s="29"/>
      <c r="H105" s="29"/>
      <c r="I105" s="29"/>
    </row>
    <row r="106" spans="1:9" x14ac:dyDescent="0.15">
      <c r="A106" s="29"/>
      <c r="B106" s="29"/>
      <c r="C106" s="29"/>
      <c r="D106" s="29"/>
      <c r="E106" s="29"/>
      <c r="F106" s="29"/>
      <c r="G106" s="29"/>
      <c r="H106" s="29"/>
      <c r="I106" s="29"/>
    </row>
    <row r="107" spans="1:9" x14ac:dyDescent="0.15">
      <c r="A107" s="29"/>
      <c r="B107" s="29"/>
      <c r="C107" s="29"/>
      <c r="D107" s="29"/>
      <c r="E107" s="29"/>
      <c r="F107" s="29"/>
      <c r="G107" s="29"/>
      <c r="H107" s="29"/>
      <c r="I107" s="29"/>
    </row>
    <row r="108" spans="1:9" x14ac:dyDescent="0.15">
      <c r="A108" s="29"/>
      <c r="B108" s="29"/>
      <c r="C108" s="29"/>
      <c r="D108" s="29"/>
      <c r="E108" s="29"/>
      <c r="F108" s="29"/>
      <c r="G108" s="29"/>
      <c r="H108" s="29"/>
      <c r="I108" s="29"/>
    </row>
  </sheetData>
  <mergeCells count="61">
    <mergeCell ref="A1:F1"/>
    <mergeCell ref="A2:I2"/>
    <mergeCell ref="C77:C79"/>
    <mergeCell ref="C71:C73"/>
    <mergeCell ref="C74:C76"/>
    <mergeCell ref="C56:C58"/>
    <mergeCell ref="B59:B61"/>
    <mergeCell ref="C59:C61"/>
    <mergeCell ref="C65:C67"/>
    <mergeCell ref="B68:B70"/>
    <mergeCell ref="C68:C70"/>
    <mergeCell ref="C62:C64"/>
    <mergeCell ref="A71:A82"/>
    <mergeCell ref="A62:A70"/>
    <mergeCell ref="C38:C40"/>
    <mergeCell ref="A50:A61"/>
    <mergeCell ref="B80:B82"/>
    <mergeCell ref="C80:C82"/>
    <mergeCell ref="C47:C49"/>
    <mergeCell ref="A5:A49"/>
    <mergeCell ref="C44:C46"/>
    <mergeCell ref="C50:C52"/>
    <mergeCell ref="C53:C55"/>
    <mergeCell ref="C41:C43"/>
    <mergeCell ref="C26:C28"/>
    <mergeCell ref="C29:C31"/>
    <mergeCell ref="C32:C34"/>
    <mergeCell ref="C17:C19"/>
    <mergeCell ref="C20:C22"/>
    <mergeCell ref="C23:C25"/>
    <mergeCell ref="C35:C37"/>
    <mergeCell ref="C11:C13"/>
    <mergeCell ref="C14:C16"/>
    <mergeCell ref="C8:C10"/>
    <mergeCell ref="C5:C7"/>
    <mergeCell ref="B5:B16"/>
    <mergeCell ref="I3:I4"/>
    <mergeCell ref="A3:D3"/>
    <mergeCell ref="E3:E4"/>
    <mergeCell ref="F3:F4"/>
    <mergeCell ref="G3:G4"/>
    <mergeCell ref="H3:H4"/>
    <mergeCell ref="C83:C85"/>
    <mergeCell ref="B98:B100"/>
    <mergeCell ref="C98:C100"/>
    <mergeCell ref="A101:D103"/>
    <mergeCell ref="C92:C94"/>
    <mergeCell ref="C95:C97"/>
    <mergeCell ref="C86:C88"/>
    <mergeCell ref="B89:B91"/>
    <mergeCell ref="C89:C91"/>
    <mergeCell ref="A92:A100"/>
    <mergeCell ref="A83:A91"/>
    <mergeCell ref="B83:B88"/>
    <mergeCell ref="B92:B97"/>
    <mergeCell ref="B71:B79"/>
    <mergeCell ref="B50:B58"/>
    <mergeCell ref="B47:B49"/>
    <mergeCell ref="B29:B46"/>
    <mergeCell ref="B17:B28"/>
    <mergeCell ref="B62:B67"/>
  </mergeCells>
  <phoneticPr fontId="3" type="noConversion"/>
  <printOptions horizontalCentered="1"/>
  <pageMargins left="0.39370078740157483" right="0.39370078740157483" top="0.59055118110236227" bottom="0.31496062992125984" header="2.1259842519685042" footer="0.55118110236220474"/>
  <pageSetup paperSize="9" fitToHeight="2" orientation="portrait" r:id="rId1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2">
    <tabColor rgb="FF92D050"/>
  </sheetPr>
  <dimension ref="A1:W54"/>
  <sheetViews>
    <sheetView view="pageBreakPreview" topLeftCell="A7" zoomScale="90" zoomScaleNormal="100" zoomScaleSheetLayoutView="90" workbookViewId="0">
      <selection activeCell="V21" sqref="V21"/>
    </sheetView>
  </sheetViews>
  <sheetFormatPr defaultColWidth="8.88671875" defaultRowHeight="13.5" x14ac:dyDescent="0.15"/>
  <cols>
    <col min="1" max="1" width="3.6640625" style="6" customWidth="1"/>
    <col min="2" max="2" width="10.21875" style="5" customWidth="1"/>
    <col min="3" max="3" width="6.109375" style="5" customWidth="1"/>
    <col min="4" max="9" width="7" style="5" customWidth="1"/>
    <col min="10" max="10" width="8.21875" style="5" customWidth="1"/>
    <col min="11" max="11" width="5.77734375" style="5" customWidth="1"/>
    <col min="12" max="12" width="5.33203125" style="5" customWidth="1"/>
    <col min="13" max="13" width="7.21875" style="5" customWidth="1"/>
    <col min="14" max="14" width="5.109375" style="5" hidden="1" customWidth="1"/>
    <col min="15" max="15" width="1.77734375" style="7" hidden="1" customWidth="1"/>
    <col min="16" max="16" width="0.88671875" style="3" hidden="1" customWidth="1"/>
    <col min="17" max="17" width="10.21875" style="4" bestFit="1" customWidth="1"/>
    <col min="18" max="16384" width="8.88671875" style="4"/>
  </cols>
  <sheetData>
    <row r="1" spans="1:16" ht="26.25" customHeight="1" x14ac:dyDescent="0.15">
      <c r="A1" s="191" t="s">
        <v>51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</row>
    <row r="2" spans="1:16" ht="18" customHeight="1" x14ac:dyDescent="0.15">
      <c r="A2" s="30"/>
      <c r="B2" s="199" t="s">
        <v>201</v>
      </c>
      <c r="C2" s="199"/>
      <c r="D2" s="199"/>
      <c r="E2" s="199"/>
      <c r="F2" s="199"/>
      <c r="G2" s="199"/>
      <c r="H2" s="199"/>
      <c r="I2" s="199"/>
      <c r="J2" s="199"/>
      <c r="K2" s="199"/>
      <c r="L2" s="31"/>
      <c r="M2" s="31"/>
      <c r="N2" s="31"/>
      <c r="O2" s="32"/>
      <c r="P2" s="33"/>
    </row>
    <row r="3" spans="1:16" x14ac:dyDescent="0.15">
      <c r="A3" s="30"/>
      <c r="B3" s="199"/>
      <c r="C3" s="199"/>
      <c r="D3" s="199"/>
      <c r="E3" s="199"/>
      <c r="F3" s="31"/>
      <c r="G3" s="31"/>
      <c r="H3" s="31"/>
      <c r="I3" s="31"/>
      <c r="J3" s="31"/>
      <c r="K3" s="31"/>
      <c r="L3" s="31"/>
      <c r="M3" s="31"/>
      <c r="N3" s="31"/>
      <c r="O3" s="32"/>
      <c r="P3" s="33"/>
    </row>
    <row r="4" spans="1:16" x14ac:dyDescent="0.1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2"/>
      <c r="P4" s="33"/>
    </row>
    <row r="5" spans="1:16" ht="21" customHeight="1" x14ac:dyDescent="0.15">
      <c r="A5" s="186" t="s">
        <v>52</v>
      </c>
      <c r="B5" s="186"/>
      <c r="C5" s="186"/>
      <c r="D5" s="186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  <c r="P5" s="33"/>
    </row>
    <row r="6" spans="1:16" x14ac:dyDescent="0.15">
      <c r="A6" s="192" t="s">
        <v>53</v>
      </c>
      <c r="B6" s="194" t="s">
        <v>64</v>
      </c>
      <c r="C6" s="194" t="s">
        <v>63</v>
      </c>
      <c r="D6" s="196" t="s">
        <v>54</v>
      </c>
      <c r="E6" s="90"/>
      <c r="F6" s="90"/>
      <c r="G6" s="90"/>
      <c r="H6" s="89"/>
      <c r="I6" s="197" t="s">
        <v>59</v>
      </c>
      <c r="J6" s="197" t="s">
        <v>60</v>
      </c>
      <c r="K6" s="200" t="s">
        <v>61</v>
      </c>
      <c r="L6" s="201"/>
      <c r="M6" s="200" t="s">
        <v>62</v>
      </c>
      <c r="N6" s="201"/>
      <c r="O6" s="32"/>
      <c r="P6" s="33"/>
    </row>
    <row r="7" spans="1:16" ht="40.5" x14ac:dyDescent="0.15">
      <c r="A7" s="193"/>
      <c r="B7" s="195"/>
      <c r="C7" s="195"/>
      <c r="D7" s="195"/>
      <c r="E7" s="104" t="s">
        <v>55</v>
      </c>
      <c r="F7" s="104" t="s">
        <v>56</v>
      </c>
      <c r="G7" s="104" t="s">
        <v>57</v>
      </c>
      <c r="H7" s="104" t="s">
        <v>58</v>
      </c>
      <c r="I7" s="198"/>
      <c r="J7" s="198"/>
      <c r="K7" s="202"/>
      <c r="L7" s="203"/>
      <c r="M7" s="202"/>
      <c r="N7" s="203"/>
      <c r="O7" s="32"/>
      <c r="P7" s="33"/>
    </row>
    <row r="8" spans="1:16" ht="23.1" customHeight="1" x14ac:dyDescent="0.15">
      <c r="A8" s="36">
        <v>1</v>
      </c>
      <c r="B8" s="85">
        <v>45681</v>
      </c>
      <c r="C8" s="37">
        <v>4</v>
      </c>
      <c r="D8" s="37">
        <v>1</v>
      </c>
      <c r="E8" s="37" t="s">
        <v>78</v>
      </c>
      <c r="F8" s="37"/>
      <c r="G8" s="37" t="s">
        <v>76</v>
      </c>
      <c r="H8" s="37" t="s">
        <v>77</v>
      </c>
      <c r="I8" s="37" t="s">
        <v>164</v>
      </c>
      <c r="J8" s="37" t="s">
        <v>79</v>
      </c>
      <c r="K8" s="183">
        <v>50000</v>
      </c>
      <c r="L8" s="183"/>
      <c r="M8" s="179"/>
      <c r="N8" s="178"/>
      <c r="O8" s="32"/>
      <c r="P8" s="33"/>
    </row>
    <row r="9" spans="1:16" ht="23.1" customHeight="1" x14ac:dyDescent="0.15">
      <c r="A9" s="36">
        <v>2</v>
      </c>
      <c r="B9" s="85">
        <v>45713</v>
      </c>
      <c r="C9" s="37">
        <v>4</v>
      </c>
      <c r="D9" s="37">
        <v>1</v>
      </c>
      <c r="E9" s="37" t="s">
        <v>78</v>
      </c>
      <c r="F9" s="37"/>
      <c r="G9" s="37" t="s">
        <v>76</v>
      </c>
      <c r="H9" s="37" t="s">
        <v>77</v>
      </c>
      <c r="I9" s="37" t="s">
        <v>164</v>
      </c>
      <c r="J9" s="37" t="s">
        <v>79</v>
      </c>
      <c r="K9" s="183">
        <v>40000</v>
      </c>
      <c r="L9" s="183"/>
      <c r="M9" s="38"/>
      <c r="N9" s="35"/>
      <c r="O9" s="32"/>
      <c r="P9" s="33"/>
    </row>
    <row r="10" spans="1:16" ht="23.1" customHeight="1" x14ac:dyDescent="0.15">
      <c r="A10" s="36">
        <v>3</v>
      </c>
      <c r="B10" s="85">
        <v>45741</v>
      </c>
      <c r="C10" s="37">
        <v>4</v>
      </c>
      <c r="D10" s="37">
        <v>1</v>
      </c>
      <c r="E10" s="37" t="s">
        <v>78</v>
      </c>
      <c r="F10" s="37"/>
      <c r="G10" s="37" t="s">
        <v>76</v>
      </c>
      <c r="H10" s="37" t="s">
        <v>77</v>
      </c>
      <c r="I10" s="37" t="s">
        <v>193</v>
      </c>
      <c r="J10" s="37" t="s">
        <v>79</v>
      </c>
      <c r="K10" s="183">
        <v>40000</v>
      </c>
      <c r="L10" s="183"/>
      <c r="M10" s="38"/>
      <c r="N10" s="35"/>
      <c r="O10" s="32"/>
      <c r="P10" s="33"/>
    </row>
    <row r="11" spans="1:16" ht="23.1" customHeight="1" x14ac:dyDescent="0.15">
      <c r="A11" s="36">
        <v>4</v>
      </c>
      <c r="B11" s="85">
        <v>45772</v>
      </c>
      <c r="C11" s="37">
        <v>4</v>
      </c>
      <c r="D11" s="37">
        <v>2</v>
      </c>
      <c r="E11" s="37" t="s">
        <v>182</v>
      </c>
      <c r="F11" s="37"/>
      <c r="G11" s="37" t="s">
        <v>76</v>
      </c>
      <c r="H11" s="37" t="s">
        <v>77</v>
      </c>
      <c r="I11" s="37" t="s">
        <v>200</v>
      </c>
      <c r="J11" s="37" t="s">
        <v>79</v>
      </c>
      <c r="K11" s="183">
        <v>100000000</v>
      </c>
      <c r="L11" s="183"/>
      <c r="M11" s="38"/>
      <c r="N11" s="35"/>
      <c r="O11" s="32"/>
      <c r="P11" s="33"/>
    </row>
    <row r="12" spans="1:16" ht="23.1" customHeight="1" x14ac:dyDescent="0.15">
      <c r="A12" s="36">
        <v>5</v>
      </c>
      <c r="B12" s="85">
        <v>45772</v>
      </c>
      <c r="C12" s="37">
        <v>4</v>
      </c>
      <c r="D12" s="37">
        <v>1</v>
      </c>
      <c r="E12" s="37" t="s">
        <v>78</v>
      </c>
      <c r="F12" s="37"/>
      <c r="G12" s="37" t="s">
        <v>76</v>
      </c>
      <c r="H12" s="37" t="s">
        <v>76</v>
      </c>
      <c r="I12" s="37" t="s">
        <v>164</v>
      </c>
      <c r="J12" s="37" t="s">
        <v>79</v>
      </c>
      <c r="K12" s="183">
        <v>40000</v>
      </c>
      <c r="L12" s="183"/>
      <c r="M12" s="38"/>
      <c r="N12" s="35"/>
      <c r="O12" s="32"/>
      <c r="P12" s="33"/>
    </row>
    <row r="13" spans="1:16" ht="23.1" customHeight="1" x14ac:dyDescent="0.15">
      <c r="A13" s="36">
        <v>6</v>
      </c>
      <c r="B13" s="85">
        <v>45800</v>
      </c>
      <c r="C13" s="37">
        <v>4</v>
      </c>
      <c r="D13" s="37">
        <v>1</v>
      </c>
      <c r="E13" s="37" t="s">
        <v>78</v>
      </c>
      <c r="F13" s="37"/>
      <c r="G13" s="37" t="s">
        <v>76</v>
      </c>
      <c r="H13" s="37" t="s">
        <v>77</v>
      </c>
      <c r="I13" s="37" t="s">
        <v>164</v>
      </c>
      <c r="J13" s="37" t="s">
        <v>79</v>
      </c>
      <c r="K13" s="183">
        <v>40000</v>
      </c>
      <c r="L13" s="183"/>
      <c r="M13" s="38"/>
      <c r="N13" s="35"/>
      <c r="O13" s="32"/>
      <c r="P13" s="33"/>
    </row>
    <row r="14" spans="1:16" ht="23.1" customHeight="1" x14ac:dyDescent="0.15">
      <c r="A14" s="36">
        <v>7</v>
      </c>
      <c r="B14" s="85">
        <v>45833</v>
      </c>
      <c r="C14" s="37">
        <v>4</v>
      </c>
      <c r="D14" s="37">
        <v>1</v>
      </c>
      <c r="E14" s="37" t="s">
        <v>78</v>
      </c>
      <c r="F14" s="37"/>
      <c r="G14" s="37" t="s">
        <v>76</v>
      </c>
      <c r="H14" s="37" t="s">
        <v>77</v>
      </c>
      <c r="I14" s="37" t="s">
        <v>164</v>
      </c>
      <c r="J14" s="37" t="s">
        <v>79</v>
      </c>
      <c r="K14" s="183">
        <v>40000</v>
      </c>
      <c r="L14" s="183"/>
      <c r="M14" s="38"/>
      <c r="N14" s="35"/>
      <c r="O14" s="32"/>
      <c r="P14" s="33"/>
    </row>
    <row r="15" spans="1:16" ht="23.1" customHeight="1" x14ac:dyDescent="0.15">
      <c r="A15" s="36">
        <v>8</v>
      </c>
      <c r="B15" s="85">
        <v>45863</v>
      </c>
      <c r="C15" s="37">
        <v>4</v>
      </c>
      <c r="D15" s="37">
        <v>1</v>
      </c>
      <c r="E15" s="37" t="s">
        <v>175</v>
      </c>
      <c r="F15" s="37"/>
      <c r="G15" s="37" t="s">
        <v>176</v>
      </c>
      <c r="H15" s="37" t="s">
        <v>176</v>
      </c>
      <c r="I15" s="37" t="s">
        <v>164</v>
      </c>
      <c r="J15" s="37" t="s">
        <v>79</v>
      </c>
      <c r="K15" s="184">
        <v>40000</v>
      </c>
      <c r="L15" s="185"/>
      <c r="M15" s="38"/>
      <c r="N15" s="35"/>
      <c r="O15" s="32"/>
      <c r="P15" s="33"/>
    </row>
    <row r="16" spans="1:16" ht="23.1" customHeight="1" x14ac:dyDescent="0.15">
      <c r="A16" s="36">
        <v>9</v>
      </c>
      <c r="B16" s="85">
        <v>45894</v>
      </c>
      <c r="C16" s="37">
        <v>4</v>
      </c>
      <c r="D16" s="37">
        <v>1</v>
      </c>
      <c r="E16" s="37" t="s">
        <v>78</v>
      </c>
      <c r="F16" s="37"/>
      <c r="G16" s="37" t="s">
        <v>76</v>
      </c>
      <c r="H16" s="37" t="s">
        <v>77</v>
      </c>
      <c r="I16" s="37" t="s">
        <v>164</v>
      </c>
      <c r="J16" s="37" t="s">
        <v>79</v>
      </c>
      <c r="K16" s="183">
        <v>40000</v>
      </c>
      <c r="L16" s="183"/>
      <c r="M16" s="38"/>
      <c r="N16" s="35"/>
      <c r="O16" s="32"/>
      <c r="P16" s="33"/>
    </row>
    <row r="17" spans="1:16" ht="23.1" customHeight="1" x14ac:dyDescent="0.15">
      <c r="A17" s="36">
        <v>10</v>
      </c>
      <c r="B17" s="85">
        <v>45925</v>
      </c>
      <c r="C17" s="37">
        <v>4</v>
      </c>
      <c r="D17" s="37">
        <v>1</v>
      </c>
      <c r="E17" s="37" t="s">
        <v>78</v>
      </c>
      <c r="F17" s="37"/>
      <c r="G17" s="37" t="s">
        <v>76</v>
      </c>
      <c r="H17" s="37" t="s">
        <v>77</v>
      </c>
      <c r="I17" s="37" t="s">
        <v>164</v>
      </c>
      <c r="J17" s="37" t="s">
        <v>79</v>
      </c>
      <c r="K17" s="183">
        <v>50000</v>
      </c>
      <c r="L17" s="183"/>
      <c r="M17" s="38"/>
      <c r="N17" s="35"/>
      <c r="O17" s="32"/>
      <c r="P17" s="33"/>
    </row>
    <row r="18" spans="1:16" ht="23.1" customHeight="1" x14ac:dyDescent="0.15">
      <c r="A18" s="36">
        <v>11</v>
      </c>
      <c r="B18" s="85">
        <v>45954</v>
      </c>
      <c r="C18" s="37">
        <v>4</v>
      </c>
      <c r="D18" s="37">
        <v>1</v>
      </c>
      <c r="E18" s="37" t="s">
        <v>171</v>
      </c>
      <c r="F18" s="37"/>
      <c r="G18" s="37" t="s">
        <v>76</v>
      </c>
      <c r="H18" s="37" t="s">
        <v>77</v>
      </c>
      <c r="I18" s="37" t="s">
        <v>172</v>
      </c>
      <c r="J18" s="37" t="s">
        <v>79</v>
      </c>
      <c r="K18" s="183">
        <v>40000</v>
      </c>
      <c r="L18" s="183"/>
      <c r="M18" s="38"/>
      <c r="N18" s="35"/>
      <c r="O18" s="32"/>
      <c r="P18" s="33"/>
    </row>
    <row r="19" spans="1:16" ht="23.1" customHeight="1" x14ac:dyDescent="0.15">
      <c r="A19" s="36">
        <v>12</v>
      </c>
      <c r="B19" s="85">
        <v>45985</v>
      </c>
      <c r="C19" s="37">
        <v>4</v>
      </c>
      <c r="D19" s="37">
        <v>3</v>
      </c>
      <c r="E19" s="37" t="s">
        <v>186</v>
      </c>
      <c r="F19" s="37"/>
      <c r="G19" s="37" t="s">
        <v>181</v>
      </c>
      <c r="H19" s="37" t="s">
        <v>181</v>
      </c>
      <c r="I19" s="37" t="s">
        <v>180</v>
      </c>
      <c r="J19" s="37" t="s">
        <v>79</v>
      </c>
      <c r="K19" s="183">
        <v>30000000</v>
      </c>
      <c r="L19" s="183"/>
      <c r="M19" s="38"/>
      <c r="N19" s="35"/>
      <c r="O19" s="32"/>
      <c r="P19" s="33"/>
    </row>
    <row r="20" spans="1:16" ht="23.1" customHeight="1" x14ac:dyDescent="0.15">
      <c r="A20" s="36">
        <v>13</v>
      </c>
      <c r="B20" s="85">
        <v>45986</v>
      </c>
      <c r="C20" s="37">
        <v>4</v>
      </c>
      <c r="D20" s="37">
        <v>1</v>
      </c>
      <c r="E20" s="37" t="s">
        <v>78</v>
      </c>
      <c r="F20" s="37"/>
      <c r="G20" s="37" t="s">
        <v>76</v>
      </c>
      <c r="H20" s="37" t="s">
        <v>76</v>
      </c>
      <c r="I20" s="37" t="s">
        <v>164</v>
      </c>
      <c r="J20" s="37" t="s">
        <v>79</v>
      </c>
      <c r="K20" s="183">
        <v>40000</v>
      </c>
      <c r="L20" s="183"/>
      <c r="M20" s="38"/>
      <c r="N20" s="35"/>
      <c r="O20" s="32"/>
      <c r="P20" s="33"/>
    </row>
    <row r="21" spans="1:16" ht="23.1" customHeight="1" x14ac:dyDescent="0.15">
      <c r="A21" s="36">
        <v>14</v>
      </c>
      <c r="B21" s="85">
        <v>46007</v>
      </c>
      <c r="C21" s="37">
        <v>4</v>
      </c>
      <c r="D21" s="37">
        <v>2</v>
      </c>
      <c r="E21" s="37" t="s">
        <v>182</v>
      </c>
      <c r="F21" s="37"/>
      <c r="G21" s="37" t="s">
        <v>76</v>
      </c>
      <c r="H21" s="37" t="s">
        <v>76</v>
      </c>
      <c r="I21" s="37" t="s">
        <v>188</v>
      </c>
      <c r="J21" s="37" t="s">
        <v>79</v>
      </c>
      <c r="K21" s="184">
        <v>20000000</v>
      </c>
      <c r="L21" s="185"/>
      <c r="M21" s="38"/>
      <c r="N21" s="35"/>
      <c r="O21" s="32"/>
      <c r="P21" s="33"/>
    </row>
    <row r="22" spans="1:16" ht="23.1" customHeight="1" x14ac:dyDescent="0.15">
      <c r="A22" s="36">
        <v>15</v>
      </c>
      <c r="B22" s="85">
        <v>45650</v>
      </c>
      <c r="C22" s="37">
        <v>4</v>
      </c>
      <c r="D22" s="37">
        <v>1</v>
      </c>
      <c r="E22" s="37" t="s">
        <v>78</v>
      </c>
      <c r="F22" s="37"/>
      <c r="G22" s="37" t="s">
        <v>76</v>
      </c>
      <c r="H22" s="37" t="s">
        <v>76</v>
      </c>
      <c r="I22" s="37" t="s">
        <v>164</v>
      </c>
      <c r="J22" s="37" t="s">
        <v>79</v>
      </c>
      <c r="K22" s="184">
        <v>40000</v>
      </c>
      <c r="L22" s="185"/>
      <c r="M22" s="38"/>
      <c r="N22" s="35"/>
      <c r="O22" s="32"/>
      <c r="P22" s="33"/>
    </row>
    <row r="23" spans="1:16" ht="23.1" customHeight="1" x14ac:dyDescent="0.15">
      <c r="A23" s="36"/>
      <c r="B23" s="85"/>
      <c r="C23" s="37"/>
      <c r="D23" s="37"/>
      <c r="E23" s="37"/>
      <c r="F23" s="37"/>
      <c r="G23" s="37"/>
      <c r="H23" s="37"/>
      <c r="I23" s="37"/>
      <c r="J23" s="37"/>
      <c r="K23" s="184"/>
      <c r="L23" s="185"/>
      <c r="M23" s="38"/>
      <c r="N23" s="35"/>
      <c r="O23" s="32"/>
      <c r="P23" s="33"/>
    </row>
    <row r="24" spans="1:16" ht="23.1" customHeight="1" x14ac:dyDescent="0.15">
      <c r="A24" s="86"/>
      <c r="B24" s="87" t="s">
        <v>83</v>
      </c>
      <c r="C24" s="87"/>
      <c r="D24" s="87"/>
      <c r="E24" s="87"/>
      <c r="F24" s="87"/>
      <c r="G24" s="87"/>
      <c r="H24" s="87"/>
      <c r="I24" s="87"/>
      <c r="J24" s="87"/>
      <c r="K24" s="204">
        <f>SUM(K8:K23)</f>
        <v>150500000</v>
      </c>
      <c r="L24" s="204"/>
      <c r="M24" s="88"/>
      <c r="N24" s="35"/>
      <c r="O24" s="32"/>
      <c r="P24" s="33"/>
    </row>
    <row r="25" spans="1:16" x14ac:dyDescent="0.15">
      <c r="A25" s="30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2"/>
      <c r="P25" s="33"/>
    </row>
    <row r="26" spans="1:16" x14ac:dyDescent="0.15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2"/>
      <c r="P26" s="33"/>
    </row>
    <row r="27" spans="1:16" x14ac:dyDescent="0.15">
      <c r="A27" s="186" t="s">
        <v>65</v>
      </c>
      <c r="B27" s="186"/>
      <c r="C27" s="186"/>
      <c r="D27" s="186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2"/>
      <c r="P27" s="33"/>
    </row>
    <row r="28" spans="1:16" ht="23.1" customHeight="1" x14ac:dyDescent="0.15">
      <c r="A28" s="86" t="s">
        <v>66</v>
      </c>
      <c r="B28" s="190" t="s">
        <v>67</v>
      </c>
      <c r="C28" s="190"/>
      <c r="D28" s="190" t="s">
        <v>68</v>
      </c>
      <c r="E28" s="190"/>
      <c r="F28" s="190" t="s">
        <v>61</v>
      </c>
      <c r="G28" s="190"/>
      <c r="H28" s="190" t="s">
        <v>69</v>
      </c>
      <c r="I28" s="190"/>
      <c r="J28" s="190" t="s">
        <v>70</v>
      </c>
      <c r="K28" s="190"/>
      <c r="L28" s="190" t="s">
        <v>62</v>
      </c>
      <c r="M28" s="190"/>
      <c r="N28" s="190"/>
      <c r="O28" s="32"/>
      <c r="P28" s="33"/>
    </row>
    <row r="29" spans="1:16" ht="23.1" customHeight="1" x14ac:dyDescent="0.15">
      <c r="A29" s="36">
        <v>1</v>
      </c>
      <c r="B29" s="177">
        <v>45681</v>
      </c>
      <c r="C29" s="178"/>
      <c r="D29" s="179" t="s">
        <v>82</v>
      </c>
      <c r="E29" s="178"/>
      <c r="F29" s="184">
        <v>30000000</v>
      </c>
      <c r="G29" s="185"/>
      <c r="H29" s="179" t="s">
        <v>84</v>
      </c>
      <c r="I29" s="178"/>
      <c r="J29" s="179" t="s">
        <v>85</v>
      </c>
      <c r="K29" s="178"/>
      <c r="L29" s="38"/>
      <c r="M29" s="34"/>
      <c r="N29" s="35"/>
      <c r="O29" s="32"/>
      <c r="P29" s="33"/>
    </row>
    <row r="30" spans="1:16" ht="23.1" customHeight="1" x14ac:dyDescent="0.15">
      <c r="A30" s="36">
        <v>2</v>
      </c>
      <c r="B30" s="177">
        <v>45713</v>
      </c>
      <c r="C30" s="178"/>
      <c r="D30" s="179" t="s">
        <v>82</v>
      </c>
      <c r="E30" s="178"/>
      <c r="F30" s="184">
        <v>12000000</v>
      </c>
      <c r="G30" s="185"/>
      <c r="H30" s="179" t="s">
        <v>84</v>
      </c>
      <c r="I30" s="178"/>
      <c r="J30" s="179" t="s">
        <v>85</v>
      </c>
      <c r="K30" s="178"/>
      <c r="L30" s="38"/>
      <c r="M30" s="34"/>
      <c r="N30" s="35"/>
      <c r="O30" s="32"/>
      <c r="P30" s="33"/>
    </row>
    <row r="31" spans="1:16" ht="23.1" customHeight="1" x14ac:dyDescent="0.15">
      <c r="A31" s="36">
        <v>3</v>
      </c>
      <c r="B31" s="177">
        <v>45772</v>
      </c>
      <c r="C31" s="178"/>
      <c r="D31" s="179" t="s">
        <v>82</v>
      </c>
      <c r="E31" s="178"/>
      <c r="F31" s="184">
        <v>20000000</v>
      </c>
      <c r="G31" s="185"/>
      <c r="H31" s="179" t="s">
        <v>84</v>
      </c>
      <c r="I31" s="178"/>
      <c r="J31" s="179" t="s">
        <v>85</v>
      </c>
      <c r="K31" s="178"/>
      <c r="L31" s="38"/>
      <c r="M31" s="34"/>
      <c r="N31" s="35"/>
      <c r="O31" s="32"/>
      <c r="P31" s="33"/>
    </row>
    <row r="32" spans="1:16" ht="23.1" customHeight="1" x14ac:dyDescent="0.15">
      <c r="A32" s="36">
        <v>4</v>
      </c>
      <c r="B32" s="177">
        <v>45800</v>
      </c>
      <c r="C32" s="178"/>
      <c r="D32" s="179" t="s">
        <v>82</v>
      </c>
      <c r="E32" s="178"/>
      <c r="F32" s="180">
        <v>10000000</v>
      </c>
      <c r="G32" s="181"/>
      <c r="H32" s="179" t="s">
        <v>84</v>
      </c>
      <c r="I32" s="178"/>
      <c r="J32" s="179" t="s">
        <v>85</v>
      </c>
      <c r="K32" s="178"/>
      <c r="L32" s="38"/>
      <c r="M32" s="34"/>
      <c r="N32" s="35"/>
      <c r="O32" s="39"/>
      <c r="P32" s="33"/>
    </row>
    <row r="33" spans="1:23" ht="23.1" customHeight="1" x14ac:dyDescent="0.15">
      <c r="A33" s="36">
        <v>5</v>
      </c>
      <c r="B33" s="177">
        <v>45833</v>
      </c>
      <c r="C33" s="178"/>
      <c r="D33" s="179" t="s">
        <v>82</v>
      </c>
      <c r="E33" s="178"/>
      <c r="F33" s="180">
        <v>618825</v>
      </c>
      <c r="G33" s="181"/>
      <c r="H33" s="179" t="s">
        <v>173</v>
      </c>
      <c r="I33" s="178"/>
      <c r="J33" s="179" t="s">
        <v>85</v>
      </c>
      <c r="K33" s="178"/>
      <c r="L33" s="38"/>
      <c r="M33" s="34"/>
      <c r="N33" s="35"/>
      <c r="O33" s="39"/>
      <c r="P33" s="33"/>
    </row>
    <row r="34" spans="1:23" ht="23.1" customHeight="1" x14ac:dyDescent="0.15">
      <c r="A34" s="36">
        <v>6</v>
      </c>
      <c r="B34" s="177">
        <v>45833</v>
      </c>
      <c r="C34" s="178"/>
      <c r="D34" s="179" t="s">
        <v>82</v>
      </c>
      <c r="E34" s="178"/>
      <c r="F34" s="180">
        <v>9381175</v>
      </c>
      <c r="G34" s="181"/>
      <c r="H34" s="179" t="s">
        <v>76</v>
      </c>
      <c r="I34" s="178"/>
      <c r="J34" s="179" t="s">
        <v>85</v>
      </c>
      <c r="K34" s="178"/>
      <c r="L34" s="38"/>
      <c r="M34" s="34"/>
      <c r="N34" s="35"/>
      <c r="O34" s="39"/>
      <c r="P34" s="33"/>
      <c r="U34" s="4">
        <v>71031796</v>
      </c>
    </row>
    <row r="35" spans="1:23" ht="23.1" customHeight="1" x14ac:dyDescent="0.15">
      <c r="A35" s="36">
        <v>7</v>
      </c>
      <c r="B35" s="177">
        <v>45863</v>
      </c>
      <c r="C35" s="178"/>
      <c r="D35" s="179" t="s">
        <v>82</v>
      </c>
      <c r="E35" s="178"/>
      <c r="F35" s="180">
        <v>20000000</v>
      </c>
      <c r="G35" s="181"/>
      <c r="H35" s="179" t="s">
        <v>76</v>
      </c>
      <c r="I35" s="178"/>
      <c r="J35" s="179" t="s">
        <v>85</v>
      </c>
      <c r="K35" s="178"/>
      <c r="L35" s="38"/>
      <c r="M35" s="34"/>
      <c r="N35" s="35"/>
      <c r="O35" s="39"/>
      <c r="P35" s="33"/>
      <c r="U35" s="4">
        <v>61070796</v>
      </c>
      <c r="W35" s="4">
        <f>U34-U35</f>
        <v>9961000</v>
      </c>
    </row>
    <row r="36" spans="1:23" ht="23.1" customHeight="1" x14ac:dyDescent="0.15">
      <c r="A36" s="36">
        <v>8</v>
      </c>
      <c r="B36" s="177">
        <v>45894</v>
      </c>
      <c r="C36" s="209"/>
      <c r="D36" s="179" t="s">
        <v>82</v>
      </c>
      <c r="E36" s="178"/>
      <c r="F36" s="180">
        <v>10000000</v>
      </c>
      <c r="G36" s="181"/>
      <c r="H36" s="179" t="s">
        <v>76</v>
      </c>
      <c r="I36" s="178"/>
      <c r="J36" s="179" t="s">
        <v>85</v>
      </c>
      <c r="K36" s="178"/>
      <c r="L36" s="38"/>
      <c r="M36" s="34"/>
      <c r="N36" s="35"/>
      <c r="O36" s="39"/>
      <c r="P36" s="33"/>
    </row>
    <row r="37" spans="1:23" ht="23.1" customHeight="1" x14ac:dyDescent="0.15">
      <c r="A37" s="36">
        <v>9</v>
      </c>
      <c r="B37" s="177">
        <v>45925</v>
      </c>
      <c r="C37" s="178"/>
      <c r="D37" s="179" t="s">
        <v>82</v>
      </c>
      <c r="E37" s="178"/>
      <c r="F37" s="180">
        <v>20000000</v>
      </c>
      <c r="G37" s="181"/>
      <c r="H37" s="179" t="s">
        <v>76</v>
      </c>
      <c r="I37" s="178"/>
      <c r="J37" s="179" t="s">
        <v>85</v>
      </c>
      <c r="K37" s="178"/>
      <c r="L37" s="38"/>
      <c r="M37" s="34"/>
      <c r="N37" s="35"/>
      <c r="O37" s="39"/>
      <c r="P37" s="33"/>
    </row>
    <row r="38" spans="1:23" ht="23.1" customHeight="1" x14ac:dyDescent="0.15">
      <c r="A38" s="36">
        <v>10</v>
      </c>
      <c r="B38" s="177">
        <v>45954</v>
      </c>
      <c r="C38" s="178"/>
      <c r="D38" s="179" t="s">
        <v>82</v>
      </c>
      <c r="E38" s="178"/>
      <c r="F38" s="180">
        <v>10000000</v>
      </c>
      <c r="G38" s="181"/>
      <c r="H38" s="179" t="s">
        <v>76</v>
      </c>
      <c r="I38" s="178"/>
      <c r="J38" s="179" t="s">
        <v>85</v>
      </c>
      <c r="K38" s="178"/>
      <c r="L38" s="38"/>
      <c r="M38" s="34"/>
      <c r="N38" s="35"/>
      <c r="O38" s="39"/>
      <c r="P38" s="33"/>
    </row>
    <row r="39" spans="1:23" ht="23.1" customHeight="1" x14ac:dyDescent="0.15">
      <c r="A39" s="36">
        <v>11</v>
      </c>
      <c r="B39" s="177">
        <v>45986</v>
      </c>
      <c r="C39" s="178"/>
      <c r="D39" s="179" t="s">
        <v>82</v>
      </c>
      <c r="E39" s="178"/>
      <c r="F39" s="180">
        <v>8000000</v>
      </c>
      <c r="G39" s="181"/>
      <c r="H39" s="179" t="s">
        <v>76</v>
      </c>
      <c r="I39" s="178"/>
      <c r="J39" s="179" t="s">
        <v>85</v>
      </c>
      <c r="K39" s="178"/>
      <c r="L39" s="38"/>
      <c r="M39" s="34"/>
      <c r="N39" s="35"/>
      <c r="O39" s="39"/>
      <c r="P39" s="33"/>
    </row>
    <row r="40" spans="1:23" ht="23.1" customHeight="1" x14ac:dyDescent="0.15">
      <c r="A40" s="36">
        <v>12</v>
      </c>
      <c r="B40" s="177"/>
      <c r="C40" s="178"/>
      <c r="D40" s="179"/>
      <c r="E40" s="178"/>
      <c r="F40" s="180"/>
      <c r="G40" s="181"/>
      <c r="H40" s="179"/>
      <c r="I40" s="178"/>
      <c r="J40" s="179"/>
      <c r="K40" s="178"/>
      <c r="L40" s="38"/>
      <c r="M40" s="34"/>
      <c r="N40" s="35"/>
      <c r="O40" s="39"/>
      <c r="P40" s="33"/>
    </row>
    <row r="41" spans="1:23" ht="23.1" customHeight="1" x14ac:dyDescent="0.15">
      <c r="A41" s="36">
        <v>13</v>
      </c>
      <c r="B41" s="177"/>
      <c r="C41" s="178"/>
      <c r="D41" s="179"/>
      <c r="E41" s="178"/>
      <c r="F41" s="180"/>
      <c r="G41" s="181"/>
      <c r="H41" s="179"/>
      <c r="I41" s="178"/>
      <c r="J41" s="179"/>
      <c r="K41" s="178"/>
      <c r="L41" s="38"/>
      <c r="M41" s="34"/>
      <c r="N41" s="35"/>
      <c r="O41" s="39"/>
      <c r="P41" s="33"/>
    </row>
    <row r="42" spans="1:23" ht="23.1" hidden="1" customHeight="1" x14ac:dyDescent="0.15">
      <c r="A42" s="36"/>
      <c r="B42" s="177"/>
      <c r="C42" s="178"/>
      <c r="D42" s="179"/>
      <c r="E42" s="178"/>
      <c r="F42" s="180"/>
      <c r="G42" s="181"/>
      <c r="H42" s="179"/>
      <c r="I42" s="178"/>
      <c r="J42" s="179"/>
      <c r="K42" s="178"/>
      <c r="L42" s="38"/>
      <c r="M42" s="34"/>
      <c r="N42" s="35"/>
      <c r="O42" s="39"/>
      <c r="P42" s="33"/>
    </row>
    <row r="43" spans="1:23" ht="23.1" hidden="1" customHeight="1" x14ac:dyDescent="0.15">
      <c r="A43" s="36"/>
      <c r="B43" s="177"/>
      <c r="C43" s="178"/>
      <c r="D43" s="179"/>
      <c r="E43" s="178"/>
      <c r="F43" s="180"/>
      <c r="G43" s="181"/>
      <c r="H43" s="179"/>
      <c r="I43" s="178"/>
      <c r="J43" s="179"/>
      <c r="K43" s="178"/>
      <c r="L43" s="38"/>
      <c r="M43" s="34"/>
      <c r="N43" s="35"/>
      <c r="O43" s="39"/>
      <c r="P43" s="33"/>
    </row>
    <row r="44" spans="1:23" ht="23.1" customHeight="1" x14ac:dyDescent="0.15">
      <c r="A44" s="86"/>
      <c r="B44" s="207" t="s">
        <v>83</v>
      </c>
      <c r="C44" s="208"/>
      <c r="D44" s="88"/>
      <c r="E44" s="89"/>
      <c r="F44" s="205">
        <f>SUM(F29:G43)</f>
        <v>150000000</v>
      </c>
      <c r="G44" s="206"/>
      <c r="H44" s="88"/>
      <c r="I44" s="89"/>
      <c r="J44" s="88"/>
      <c r="K44" s="89"/>
      <c r="L44" s="88"/>
      <c r="M44" s="90"/>
      <c r="N44" s="35"/>
      <c r="O44" s="39"/>
      <c r="P44" s="33"/>
    </row>
    <row r="45" spans="1:23" x14ac:dyDescent="0.1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9"/>
      <c r="P45" s="33"/>
    </row>
    <row r="46" spans="1:23" x14ac:dyDescent="0.15">
      <c r="A46" s="186" t="s">
        <v>71</v>
      </c>
      <c r="B46" s="186"/>
      <c r="C46" s="186"/>
      <c r="D46" s="186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9"/>
      <c r="P46" s="33"/>
    </row>
    <row r="47" spans="1:23" ht="23.1" customHeight="1" x14ac:dyDescent="0.15">
      <c r="A47" s="36" t="s">
        <v>66</v>
      </c>
      <c r="B47" s="179" t="s">
        <v>67</v>
      </c>
      <c r="C47" s="178"/>
      <c r="D47" s="179" t="s">
        <v>68</v>
      </c>
      <c r="E47" s="178"/>
      <c r="F47" s="179" t="s">
        <v>61</v>
      </c>
      <c r="G47" s="178"/>
      <c r="H47" s="179" t="s">
        <v>69</v>
      </c>
      <c r="I47" s="178"/>
      <c r="J47" s="179" t="s">
        <v>70</v>
      </c>
      <c r="K47" s="178"/>
      <c r="L47" s="179" t="s">
        <v>62</v>
      </c>
      <c r="M47" s="182"/>
      <c r="N47" s="178"/>
      <c r="O47" s="39"/>
      <c r="P47" s="33"/>
    </row>
    <row r="48" spans="1:23" ht="23.1" customHeight="1" x14ac:dyDescent="0.15">
      <c r="A48" s="36"/>
      <c r="B48" s="179"/>
      <c r="C48" s="178"/>
      <c r="D48" s="179" t="s">
        <v>185</v>
      </c>
      <c r="E48" s="178"/>
      <c r="F48" s="38"/>
      <c r="G48" s="35"/>
      <c r="H48" s="38"/>
      <c r="I48" s="35"/>
      <c r="J48" s="38"/>
      <c r="K48" s="35"/>
      <c r="L48" s="38"/>
      <c r="M48" s="34"/>
      <c r="N48" s="84"/>
      <c r="O48" s="39"/>
      <c r="P48" s="33"/>
    </row>
    <row r="49" spans="1:16" x14ac:dyDescent="0.1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9"/>
      <c r="P49" s="33"/>
    </row>
    <row r="50" spans="1:16" x14ac:dyDescent="0.15">
      <c r="A50" s="186" t="s">
        <v>72</v>
      </c>
      <c r="B50" s="186"/>
      <c r="C50" s="186"/>
      <c r="D50" s="186"/>
      <c r="E50" s="186"/>
      <c r="F50" s="31"/>
      <c r="G50" s="31"/>
      <c r="H50" s="31"/>
      <c r="I50" s="31"/>
      <c r="J50" s="40"/>
      <c r="K50" s="40"/>
      <c r="L50" s="40"/>
      <c r="M50" s="40"/>
      <c r="N50" s="40"/>
      <c r="O50" s="39"/>
      <c r="P50" s="33"/>
    </row>
    <row r="51" spans="1:16" ht="23.1" customHeight="1" x14ac:dyDescent="0.15">
      <c r="A51" s="187" t="s">
        <v>73</v>
      </c>
      <c r="B51" s="188"/>
      <c r="C51" s="188"/>
      <c r="D51" s="188"/>
      <c r="E51" s="189"/>
      <c r="F51" s="179" t="s">
        <v>74</v>
      </c>
      <c r="G51" s="182"/>
      <c r="H51" s="182"/>
      <c r="I51" s="178"/>
      <c r="J51" s="179" t="s">
        <v>75</v>
      </c>
      <c r="K51" s="182"/>
      <c r="L51" s="182"/>
      <c r="M51" s="182"/>
      <c r="N51" s="178"/>
      <c r="O51" s="39"/>
      <c r="P51" s="33"/>
    </row>
    <row r="52" spans="1:16" ht="23.1" customHeight="1" x14ac:dyDescent="0.15">
      <c r="A52" s="179" t="s">
        <v>187</v>
      </c>
      <c r="B52" s="182"/>
      <c r="C52" s="182"/>
      <c r="D52" s="182"/>
      <c r="E52" s="178"/>
      <c r="F52" s="179" t="s">
        <v>80</v>
      </c>
      <c r="G52" s="182"/>
      <c r="H52" s="182"/>
      <c r="I52" s="178"/>
      <c r="J52" s="179" t="s">
        <v>81</v>
      </c>
      <c r="K52" s="182"/>
      <c r="L52" s="182"/>
      <c r="M52" s="182"/>
      <c r="N52" s="178"/>
      <c r="O52" s="39"/>
      <c r="P52" s="33"/>
    </row>
    <row r="53" spans="1:16" x14ac:dyDescent="0.1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9"/>
      <c r="P53" s="33"/>
    </row>
    <row r="54" spans="1:16" x14ac:dyDescent="0.1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9"/>
      <c r="P54" s="33"/>
    </row>
  </sheetData>
  <mergeCells count="130">
    <mergeCell ref="K13:L13"/>
    <mergeCell ref="F30:G30"/>
    <mergeCell ref="A27:D27"/>
    <mergeCell ref="B28:C28"/>
    <mergeCell ref="D28:E28"/>
    <mergeCell ref="F28:G28"/>
    <mergeCell ref="B29:C29"/>
    <mergeCell ref="D29:E29"/>
    <mergeCell ref="B44:C44"/>
    <mergeCell ref="B36:C36"/>
    <mergeCell ref="D36:E36"/>
    <mergeCell ref="F36:G36"/>
    <mergeCell ref="H36:I36"/>
    <mergeCell ref="J36:K36"/>
    <mergeCell ref="H29:I29"/>
    <mergeCell ref="J29:K29"/>
    <mergeCell ref="K23:L23"/>
    <mergeCell ref="H30:I30"/>
    <mergeCell ref="J34:K34"/>
    <mergeCell ref="B30:C30"/>
    <mergeCell ref="B31:C31"/>
    <mergeCell ref="H28:I28"/>
    <mergeCell ref="K22:L22"/>
    <mergeCell ref="H41:I41"/>
    <mergeCell ref="M8:N8"/>
    <mergeCell ref="K20:L20"/>
    <mergeCell ref="K21:L21"/>
    <mergeCell ref="K24:L24"/>
    <mergeCell ref="B48:C48"/>
    <mergeCell ref="D48:E48"/>
    <mergeCell ref="H37:I37"/>
    <mergeCell ref="J37:K37"/>
    <mergeCell ref="B35:C35"/>
    <mergeCell ref="D35:E35"/>
    <mergeCell ref="F35:G35"/>
    <mergeCell ref="H35:I35"/>
    <mergeCell ref="J35:K35"/>
    <mergeCell ref="F44:G44"/>
    <mergeCell ref="B37:C37"/>
    <mergeCell ref="D37:E37"/>
    <mergeCell ref="F37:G37"/>
    <mergeCell ref="B39:C39"/>
    <mergeCell ref="D39:E39"/>
    <mergeCell ref="F39:G39"/>
    <mergeCell ref="B38:C38"/>
    <mergeCell ref="D38:E38"/>
    <mergeCell ref="F38:G38"/>
    <mergeCell ref="H38:I38"/>
    <mergeCell ref="A1:P1"/>
    <mergeCell ref="A5:D5"/>
    <mergeCell ref="A6:A7"/>
    <mergeCell ref="B6:B7"/>
    <mergeCell ref="C6:C7"/>
    <mergeCell ref="D6:D7"/>
    <mergeCell ref="I6:I7"/>
    <mergeCell ref="J6:J7"/>
    <mergeCell ref="B3:E3"/>
    <mergeCell ref="K6:L7"/>
    <mergeCell ref="M6:N7"/>
    <mergeCell ref="B2:K2"/>
    <mergeCell ref="A50:E50"/>
    <mergeCell ref="A51:E51"/>
    <mergeCell ref="F51:I51"/>
    <mergeCell ref="J51:N51"/>
    <mergeCell ref="J28:K28"/>
    <mergeCell ref="L28:N28"/>
    <mergeCell ref="A46:D46"/>
    <mergeCell ref="B47:C47"/>
    <mergeCell ref="D47:E47"/>
    <mergeCell ref="F47:G47"/>
    <mergeCell ref="H47:I47"/>
    <mergeCell ref="J47:K47"/>
    <mergeCell ref="L47:N47"/>
    <mergeCell ref="B32:C32"/>
    <mergeCell ref="B34:C34"/>
    <mergeCell ref="D34:E34"/>
    <mergeCell ref="F34:G34"/>
    <mergeCell ref="B33:C33"/>
    <mergeCell ref="D33:E33"/>
    <mergeCell ref="F33:G33"/>
    <mergeCell ref="J30:K30"/>
    <mergeCell ref="J31:K31"/>
    <mergeCell ref="J32:K32"/>
    <mergeCell ref="F31:G31"/>
    <mergeCell ref="A52:E52"/>
    <mergeCell ref="F52:I52"/>
    <mergeCell ref="J52:N52"/>
    <mergeCell ref="K14:L14"/>
    <mergeCell ref="K16:L16"/>
    <mergeCell ref="K17:L17"/>
    <mergeCell ref="K18:L18"/>
    <mergeCell ref="K19:L19"/>
    <mergeCell ref="K8:L8"/>
    <mergeCell ref="K9:L9"/>
    <mergeCell ref="K10:L10"/>
    <mergeCell ref="K11:L11"/>
    <mergeCell ref="H33:I33"/>
    <mergeCell ref="J33:K33"/>
    <mergeCell ref="K15:L15"/>
    <mergeCell ref="D30:E30"/>
    <mergeCell ref="D31:E31"/>
    <mergeCell ref="F29:G29"/>
    <mergeCell ref="H34:I34"/>
    <mergeCell ref="D32:E32"/>
    <mergeCell ref="F32:G32"/>
    <mergeCell ref="H31:I31"/>
    <mergeCell ref="H32:I32"/>
    <mergeCell ref="K12:L12"/>
    <mergeCell ref="J41:K41"/>
    <mergeCell ref="H39:I39"/>
    <mergeCell ref="J39:K39"/>
    <mergeCell ref="B40:C40"/>
    <mergeCell ref="D40:E40"/>
    <mergeCell ref="F40:G40"/>
    <mergeCell ref="H40:I40"/>
    <mergeCell ref="J40:K40"/>
    <mergeCell ref="J38:K38"/>
    <mergeCell ref="B41:C41"/>
    <mergeCell ref="D41:E41"/>
    <mergeCell ref="F41:G41"/>
    <mergeCell ref="B43:C43"/>
    <mergeCell ref="D43:E43"/>
    <mergeCell ref="F43:G43"/>
    <mergeCell ref="H43:I43"/>
    <mergeCell ref="J43:K43"/>
    <mergeCell ref="B42:C42"/>
    <mergeCell ref="D42:E42"/>
    <mergeCell ref="F42:G42"/>
    <mergeCell ref="H42:I42"/>
    <mergeCell ref="J42:K42"/>
  </mergeCells>
  <phoneticPr fontId="3" type="noConversion"/>
  <printOptions horizontalCentered="1"/>
  <pageMargins left="0" right="0" top="0.39370078740157483" bottom="0.31496062992125984" header="2.1259842519685042" footer="0.5511811023622047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9"/>
  <sheetViews>
    <sheetView workbookViewId="0">
      <selection activeCell="L12" sqref="L12"/>
    </sheetView>
  </sheetViews>
  <sheetFormatPr defaultRowHeight="13.5" x14ac:dyDescent="0.15"/>
  <cols>
    <col min="1" max="1" width="4.109375" customWidth="1"/>
    <col min="2" max="2" width="4.21875" customWidth="1"/>
    <col min="3" max="3" width="4" customWidth="1"/>
    <col min="4" max="4" width="6.33203125" customWidth="1"/>
    <col min="5" max="5" width="11" customWidth="1"/>
    <col min="6" max="6" width="8.6640625" customWidth="1"/>
    <col min="7" max="7" width="9" customWidth="1"/>
    <col min="8" max="8" width="8.33203125" customWidth="1"/>
    <col min="9" max="9" width="9.88671875" customWidth="1"/>
    <col min="10" max="10" width="7.6640625" customWidth="1"/>
  </cols>
  <sheetData>
    <row r="1" spans="1:10" ht="27" customHeight="1" x14ac:dyDescent="0.15">
      <c r="A1" s="44" t="s">
        <v>86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35.25" customHeight="1" x14ac:dyDescent="0.15">
      <c r="A2" s="211" t="s">
        <v>87</v>
      </c>
      <c r="B2" s="211"/>
      <c r="C2" s="211"/>
      <c r="D2" s="211"/>
      <c r="E2" s="211"/>
      <c r="F2" s="211"/>
      <c r="G2" s="211"/>
      <c r="H2" s="211"/>
      <c r="I2" s="211"/>
      <c r="J2" s="211"/>
    </row>
    <row r="3" spans="1:10" ht="18" customHeight="1" x14ac:dyDescent="0.15">
      <c r="A3" s="46"/>
      <c r="B3" s="46"/>
      <c r="C3" s="46"/>
      <c r="D3" s="46"/>
      <c r="E3" s="46"/>
      <c r="F3" s="46"/>
      <c r="G3" s="46"/>
      <c r="H3" s="46"/>
      <c r="I3" s="212" t="s">
        <v>109</v>
      </c>
      <c r="J3" s="212"/>
    </row>
    <row r="4" spans="1:10" x14ac:dyDescent="0.15">
      <c r="A4" s="213" t="s">
        <v>88</v>
      </c>
      <c r="B4" s="213"/>
      <c r="C4" s="213"/>
      <c r="D4" s="210" t="s">
        <v>97</v>
      </c>
      <c r="E4" s="210" t="s">
        <v>98</v>
      </c>
      <c r="F4" s="210" t="s">
        <v>92</v>
      </c>
      <c r="G4" s="210" t="s">
        <v>93</v>
      </c>
      <c r="H4" s="210" t="s">
        <v>94</v>
      </c>
      <c r="I4" s="210" t="s">
        <v>95</v>
      </c>
      <c r="J4" s="210" t="s">
        <v>96</v>
      </c>
    </row>
    <row r="5" spans="1:10" ht="27" customHeight="1" x14ac:dyDescent="0.15">
      <c r="A5" s="57" t="s">
        <v>89</v>
      </c>
      <c r="B5" s="57" t="s">
        <v>91</v>
      </c>
      <c r="C5" s="57" t="s">
        <v>90</v>
      </c>
      <c r="D5" s="210"/>
      <c r="E5" s="210"/>
      <c r="F5" s="210"/>
      <c r="G5" s="210"/>
      <c r="H5" s="210"/>
      <c r="I5" s="210"/>
      <c r="J5" s="210"/>
    </row>
    <row r="6" spans="1:10" ht="24.95" customHeight="1" x14ac:dyDescent="0.15">
      <c r="A6" s="58"/>
      <c r="B6" s="58"/>
      <c r="C6" s="58"/>
      <c r="D6" s="58"/>
      <c r="E6" s="68" t="s">
        <v>166</v>
      </c>
      <c r="F6" s="59"/>
      <c r="G6" s="59"/>
      <c r="H6" s="59"/>
      <c r="I6" s="59"/>
      <c r="J6" s="58"/>
    </row>
    <row r="7" spans="1:10" ht="24.95" customHeight="1" x14ac:dyDescent="0.15">
      <c r="A7" s="58"/>
      <c r="B7" s="58"/>
      <c r="C7" s="58"/>
      <c r="D7" s="58"/>
      <c r="E7" s="58"/>
      <c r="F7" s="58"/>
      <c r="G7" s="58"/>
      <c r="H7" s="58"/>
      <c r="I7" s="58"/>
      <c r="J7" s="58"/>
    </row>
    <row r="8" spans="1:10" ht="24.95" customHeight="1" x14ac:dyDescent="0.15">
      <c r="A8" s="48"/>
      <c r="B8" s="48"/>
      <c r="C8" s="48"/>
      <c r="D8" s="48"/>
      <c r="E8" s="48"/>
      <c r="F8" s="48"/>
      <c r="G8" s="48"/>
      <c r="H8" s="48"/>
      <c r="I8" s="48"/>
      <c r="J8" s="48"/>
    </row>
    <row r="9" spans="1:10" ht="24.95" customHeight="1" x14ac:dyDescent="0.15">
      <c r="A9" s="48"/>
      <c r="B9" s="48"/>
      <c r="C9" s="48"/>
      <c r="D9" s="48"/>
      <c r="E9" s="48"/>
      <c r="F9" s="48"/>
      <c r="G9" s="48"/>
      <c r="H9" s="48"/>
      <c r="I9" s="48"/>
      <c r="J9" s="48"/>
    </row>
    <row r="10" spans="1:10" ht="24.95" customHeight="1" x14ac:dyDescent="0.15">
      <c r="A10" s="48"/>
      <c r="B10" s="48"/>
      <c r="C10" s="48"/>
      <c r="D10" s="48"/>
      <c r="E10" s="48"/>
      <c r="F10" s="48"/>
      <c r="G10" s="48"/>
      <c r="H10" s="48"/>
      <c r="I10" s="48"/>
      <c r="J10" s="48"/>
    </row>
    <row r="11" spans="1:10" ht="24.95" customHeight="1" x14ac:dyDescent="0.15">
      <c r="A11" s="48"/>
      <c r="B11" s="48"/>
      <c r="C11" s="48"/>
      <c r="D11" s="48"/>
      <c r="E11" s="48"/>
      <c r="F11" s="48"/>
      <c r="G11" s="48"/>
      <c r="H11" s="48"/>
      <c r="I11" s="48"/>
      <c r="J11" s="48"/>
    </row>
    <row r="12" spans="1:10" ht="24.95" customHeight="1" x14ac:dyDescent="0.15">
      <c r="A12" s="48"/>
      <c r="B12" s="48"/>
      <c r="C12" s="48"/>
      <c r="D12" s="48"/>
      <c r="E12" s="48"/>
      <c r="F12" s="48"/>
      <c r="G12" s="48"/>
      <c r="H12" s="48"/>
      <c r="I12" s="48"/>
      <c r="J12" s="48"/>
    </row>
    <row r="13" spans="1:10" ht="24.95" customHeight="1" x14ac:dyDescent="0.15">
      <c r="A13" s="48"/>
      <c r="B13" s="48"/>
      <c r="C13" s="48"/>
      <c r="D13" s="48"/>
      <c r="E13" s="48"/>
      <c r="F13" s="48"/>
      <c r="G13" s="48"/>
      <c r="H13" s="48"/>
      <c r="I13" s="48"/>
      <c r="J13" s="48"/>
    </row>
    <row r="14" spans="1:10" ht="24.95" customHeight="1" x14ac:dyDescent="0.15">
      <c r="A14" s="48"/>
      <c r="B14" s="48"/>
      <c r="C14" s="48"/>
      <c r="D14" s="48"/>
      <c r="E14" s="48"/>
      <c r="F14" s="48"/>
      <c r="G14" s="48"/>
      <c r="H14" s="48"/>
      <c r="I14" s="48"/>
      <c r="J14" s="48"/>
    </row>
    <row r="15" spans="1:10" ht="24.95" customHeight="1" x14ac:dyDescent="0.15">
      <c r="A15" s="48"/>
      <c r="B15" s="48"/>
      <c r="C15" s="48"/>
      <c r="D15" s="48"/>
      <c r="E15" s="48"/>
      <c r="F15" s="48"/>
      <c r="G15" s="48"/>
      <c r="H15" s="48"/>
      <c r="I15" s="48"/>
      <c r="J15" s="48"/>
    </row>
    <row r="16" spans="1:10" ht="24.95" customHeight="1" x14ac:dyDescent="0.15">
      <c r="A16" s="48"/>
      <c r="B16" s="48"/>
      <c r="C16" s="48"/>
      <c r="D16" s="48"/>
      <c r="E16" s="48"/>
      <c r="F16" s="48"/>
      <c r="G16" s="48"/>
      <c r="H16" s="48"/>
      <c r="I16" s="48"/>
      <c r="J16" s="48"/>
    </row>
    <row r="17" spans="1:10" ht="24.95" customHeight="1" x14ac:dyDescent="0.15">
      <c r="A17" s="48"/>
      <c r="B17" s="48"/>
      <c r="C17" s="48"/>
      <c r="D17" s="48"/>
      <c r="E17" s="48"/>
      <c r="F17" s="48"/>
      <c r="G17" s="48"/>
      <c r="H17" s="48"/>
      <c r="I17" s="48"/>
      <c r="J17" s="48"/>
    </row>
    <row r="18" spans="1:10" ht="24.95" customHeight="1" x14ac:dyDescent="0.15">
      <c r="A18" s="48"/>
      <c r="B18" s="48"/>
      <c r="C18" s="48"/>
      <c r="D18" s="48"/>
      <c r="E18" s="48"/>
      <c r="F18" s="48"/>
      <c r="G18" s="48"/>
      <c r="H18" s="48"/>
      <c r="I18" s="48"/>
      <c r="J18" s="48"/>
    </row>
    <row r="19" spans="1:10" ht="24.95" customHeight="1" x14ac:dyDescent="0.15">
      <c r="A19" s="48"/>
      <c r="B19" s="48"/>
      <c r="C19" s="48"/>
      <c r="D19" s="48"/>
      <c r="E19" s="48"/>
      <c r="F19" s="48"/>
      <c r="G19" s="48"/>
      <c r="H19" s="48"/>
      <c r="I19" s="48"/>
      <c r="J19" s="48"/>
    </row>
    <row r="20" spans="1:10" ht="24.95" customHeight="1" x14ac:dyDescent="0.15">
      <c r="A20" s="48"/>
      <c r="B20" s="48"/>
      <c r="C20" s="48"/>
      <c r="D20" s="48"/>
      <c r="E20" s="48"/>
      <c r="F20" s="48"/>
      <c r="G20" s="48"/>
      <c r="H20" s="48"/>
      <c r="I20" s="48"/>
      <c r="J20" s="48"/>
    </row>
    <row r="21" spans="1:10" ht="24.95" customHeight="1" x14ac:dyDescent="0.15">
      <c r="A21" s="48"/>
      <c r="B21" s="48"/>
      <c r="C21" s="48"/>
      <c r="D21" s="48"/>
      <c r="E21" s="48"/>
      <c r="F21" s="48"/>
      <c r="G21" s="48"/>
      <c r="H21" s="48"/>
      <c r="I21" s="48"/>
      <c r="J21" s="48"/>
    </row>
    <row r="22" spans="1:10" ht="24.95" customHeight="1" x14ac:dyDescent="0.15">
      <c r="A22" s="48"/>
      <c r="B22" s="48"/>
      <c r="C22" s="48"/>
      <c r="D22" s="48"/>
      <c r="E22" s="48"/>
      <c r="F22" s="48"/>
      <c r="G22" s="48"/>
      <c r="H22" s="48"/>
      <c r="I22" s="48"/>
      <c r="J22" s="48"/>
    </row>
    <row r="23" spans="1:10" ht="24.95" customHeight="1" x14ac:dyDescent="0.15">
      <c r="A23" s="48"/>
      <c r="B23" s="48"/>
      <c r="C23" s="48"/>
      <c r="D23" s="48"/>
      <c r="E23" s="48"/>
      <c r="F23" s="48"/>
      <c r="G23" s="48"/>
      <c r="H23" s="48"/>
      <c r="I23" s="48"/>
      <c r="J23" s="48"/>
    </row>
    <row r="24" spans="1:10" ht="24.95" customHeight="1" x14ac:dyDescent="0.15">
      <c r="A24" s="48"/>
      <c r="B24" s="48"/>
      <c r="C24" s="48"/>
      <c r="D24" s="48"/>
      <c r="E24" s="48"/>
      <c r="F24" s="48"/>
      <c r="G24" s="48"/>
      <c r="H24" s="48"/>
      <c r="I24" s="48"/>
      <c r="J24" s="48"/>
    </row>
    <row r="25" spans="1:10" ht="24.95" customHeight="1" x14ac:dyDescent="0.15">
      <c r="A25" s="48"/>
      <c r="B25" s="48"/>
      <c r="C25" s="48"/>
      <c r="D25" s="48"/>
      <c r="E25" s="48"/>
      <c r="F25" s="48"/>
      <c r="G25" s="48"/>
      <c r="H25" s="48"/>
      <c r="I25" s="48"/>
      <c r="J25" s="48"/>
    </row>
    <row r="26" spans="1:10" ht="24.95" customHeight="1" x14ac:dyDescent="0.15">
      <c r="A26" s="48"/>
      <c r="B26" s="48"/>
      <c r="C26" s="48"/>
      <c r="D26" s="48"/>
      <c r="E26" s="48"/>
      <c r="F26" s="48"/>
      <c r="G26" s="48"/>
      <c r="H26" s="48"/>
      <c r="I26" s="48"/>
      <c r="J26" s="48"/>
    </row>
    <row r="27" spans="1:10" ht="24.95" customHeight="1" x14ac:dyDescent="0.15">
      <c r="A27" s="48"/>
      <c r="B27" s="48"/>
      <c r="C27" s="48"/>
      <c r="D27" s="48"/>
      <c r="E27" s="48"/>
      <c r="F27" s="48"/>
      <c r="G27" s="48"/>
      <c r="H27" s="48"/>
      <c r="I27" s="48"/>
      <c r="J27" s="48"/>
    </row>
    <row r="28" spans="1:10" ht="24.95" customHeight="1" x14ac:dyDescent="0.15">
      <c r="A28" s="48"/>
      <c r="B28" s="48"/>
      <c r="C28" s="48"/>
      <c r="D28" s="48"/>
      <c r="E28" s="48"/>
      <c r="F28" s="48"/>
      <c r="G28" s="48"/>
      <c r="H28" s="48"/>
      <c r="I28" s="48"/>
      <c r="J28" s="48"/>
    </row>
    <row r="29" spans="1:10" ht="24.95" customHeight="1" x14ac:dyDescent="0.15">
      <c r="A29" s="49"/>
      <c r="B29" s="49"/>
      <c r="C29" s="49"/>
      <c r="D29" s="49"/>
      <c r="E29" s="49"/>
      <c r="F29" s="49"/>
      <c r="G29" s="49"/>
      <c r="H29" s="49"/>
      <c r="I29" s="49"/>
      <c r="J29" s="49"/>
    </row>
  </sheetData>
  <mergeCells count="10">
    <mergeCell ref="I4:I5"/>
    <mergeCell ref="J4:J5"/>
    <mergeCell ref="A2:J2"/>
    <mergeCell ref="I3:J3"/>
    <mergeCell ref="A4:C4"/>
    <mergeCell ref="D4:D5"/>
    <mergeCell ref="E4:E5"/>
    <mergeCell ref="F4:F5"/>
    <mergeCell ref="G4:G5"/>
    <mergeCell ref="H4:H5"/>
  </mergeCells>
  <phoneticPr fontId="3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E32"/>
  <sheetViews>
    <sheetView workbookViewId="0">
      <selection activeCell="F14" sqref="F14"/>
    </sheetView>
  </sheetViews>
  <sheetFormatPr defaultRowHeight="13.5" x14ac:dyDescent="0.15"/>
  <cols>
    <col min="1" max="1" width="11.21875" customWidth="1"/>
    <col min="2" max="2" width="13" customWidth="1"/>
    <col min="3" max="3" width="13.5546875" customWidth="1"/>
    <col min="4" max="4" width="22.6640625" customWidth="1"/>
    <col min="5" max="5" width="15.109375" customWidth="1"/>
  </cols>
  <sheetData>
    <row r="1" spans="1:5" x14ac:dyDescent="0.15">
      <c r="A1" s="45" t="s">
        <v>99</v>
      </c>
      <c r="B1" s="45"/>
      <c r="C1" s="45"/>
      <c r="D1" s="45"/>
      <c r="E1" s="45"/>
    </row>
    <row r="2" spans="1:5" x14ac:dyDescent="0.15">
      <c r="A2" s="45"/>
      <c r="B2" s="45"/>
      <c r="C2" s="45"/>
      <c r="D2" s="45"/>
      <c r="E2" s="45"/>
    </row>
    <row r="3" spans="1:5" ht="22.5" x14ac:dyDescent="0.25">
      <c r="A3" s="126" t="s">
        <v>100</v>
      </c>
      <c r="B3" s="126"/>
      <c r="C3" s="126"/>
      <c r="D3" s="126"/>
      <c r="E3" s="126"/>
    </row>
    <row r="4" spans="1:5" x14ac:dyDescent="0.15">
      <c r="A4" s="45"/>
      <c r="B4" s="45"/>
      <c r="C4" s="45"/>
      <c r="D4" s="45"/>
      <c r="E4" s="50" t="s">
        <v>108</v>
      </c>
    </row>
    <row r="5" spans="1:5" ht="25.5" customHeight="1" x14ac:dyDescent="0.15">
      <c r="A5" s="96" t="s">
        <v>101</v>
      </c>
      <c r="B5" s="96" t="s">
        <v>102</v>
      </c>
      <c r="C5" s="96" t="s">
        <v>103</v>
      </c>
      <c r="D5" s="96" t="s">
        <v>104</v>
      </c>
      <c r="E5" s="96" t="s">
        <v>105</v>
      </c>
    </row>
    <row r="6" spans="1:5" ht="25.5" customHeight="1" x14ac:dyDescent="0.15">
      <c r="A6" s="112">
        <v>46009</v>
      </c>
      <c r="B6" s="80">
        <v>426800</v>
      </c>
      <c r="C6" s="77" t="s">
        <v>197</v>
      </c>
      <c r="D6" s="77" t="s">
        <v>198</v>
      </c>
      <c r="E6" s="77"/>
    </row>
    <row r="7" spans="1:5" ht="24.95" customHeight="1" x14ac:dyDescent="0.15">
      <c r="A7" s="112">
        <v>46009</v>
      </c>
      <c r="B7" s="118">
        <v>280740</v>
      </c>
      <c r="C7" s="77" t="s">
        <v>197</v>
      </c>
      <c r="D7" s="47" t="s">
        <v>199</v>
      </c>
      <c r="E7" s="48"/>
    </row>
    <row r="8" spans="1:5" ht="24.95" customHeight="1" x14ac:dyDescent="0.15">
      <c r="A8" s="77"/>
      <c r="B8" s="80"/>
      <c r="C8" s="77"/>
      <c r="D8" s="77"/>
      <c r="E8" s="48"/>
    </row>
    <row r="9" spans="1:5" ht="24.95" customHeight="1" x14ac:dyDescent="0.15">
      <c r="A9" s="60"/>
      <c r="B9" s="67"/>
      <c r="C9" s="60"/>
      <c r="D9" s="60"/>
      <c r="E9" s="48"/>
    </row>
    <row r="10" spans="1:5" ht="24.95" customHeight="1" x14ac:dyDescent="0.15">
      <c r="A10" s="60"/>
      <c r="B10" s="67"/>
      <c r="C10" s="60"/>
      <c r="D10" s="60"/>
      <c r="E10" s="48"/>
    </row>
    <row r="11" spans="1:5" ht="24.95" customHeight="1" x14ac:dyDescent="0.15">
      <c r="A11" s="63"/>
      <c r="B11" s="119"/>
      <c r="C11" s="63"/>
      <c r="D11" s="63"/>
      <c r="E11" s="48"/>
    </row>
    <row r="12" spans="1:5" ht="24.95" customHeight="1" x14ac:dyDescent="0.15">
      <c r="A12" s="120" t="s">
        <v>83</v>
      </c>
      <c r="B12" s="121">
        <f>SUM(B6:B11)</f>
        <v>707540</v>
      </c>
      <c r="C12" s="120"/>
      <c r="D12" s="120"/>
      <c r="E12" s="48"/>
    </row>
    <row r="13" spans="1:5" ht="24.95" customHeight="1" x14ac:dyDescent="0.15">
      <c r="A13" s="60"/>
      <c r="B13" s="62"/>
      <c r="C13" s="60"/>
      <c r="D13" s="61"/>
      <c r="E13" s="48"/>
    </row>
    <row r="14" spans="1:5" ht="24.95" customHeight="1" x14ac:dyDescent="0.15">
      <c r="A14" s="60"/>
      <c r="B14" s="62"/>
      <c r="C14" s="60"/>
      <c r="D14" s="61"/>
      <c r="E14" s="48"/>
    </row>
    <row r="15" spans="1:5" ht="24.95" customHeight="1" x14ac:dyDescent="0.15">
      <c r="A15" s="60"/>
      <c r="B15" s="62"/>
      <c r="C15" s="60"/>
      <c r="D15" s="61"/>
      <c r="E15" s="48"/>
    </row>
    <row r="16" spans="1:5" ht="24.95" customHeight="1" x14ac:dyDescent="0.15">
      <c r="A16" s="60"/>
      <c r="B16" s="62"/>
      <c r="C16" s="60"/>
      <c r="D16" s="61"/>
      <c r="E16" s="48"/>
    </row>
    <row r="17" spans="1:5" ht="24.95" customHeight="1" x14ac:dyDescent="0.15">
      <c r="A17" s="60"/>
      <c r="B17" s="62"/>
      <c r="C17" s="60"/>
      <c r="D17" s="61"/>
      <c r="E17" s="48"/>
    </row>
    <row r="18" spans="1:5" ht="24.95" customHeight="1" x14ac:dyDescent="0.15">
      <c r="A18" s="60"/>
      <c r="B18" s="62"/>
      <c r="C18" s="60"/>
      <c r="D18" s="61"/>
      <c r="E18" s="48"/>
    </row>
    <row r="19" spans="1:5" ht="24.95" customHeight="1" x14ac:dyDescent="0.15">
      <c r="A19" s="60"/>
      <c r="B19" s="81"/>
      <c r="C19" s="48"/>
      <c r="D19" s="48"/>
      <c r="E19" s="48"/>
    </row>
    <row r="20" spans="1:5" ht="24.95" customHeight="1" x14ac:dyDescent="0.15">
      <c r="A20" s="60"/>
      <c r="B20" s="81"/>
      <c r="C20" s="48"/>
      <c r="D20" s="48"/>
      <c r="E20" s="48"/>
    </row>
    <row r="21" spans="1:5" ht="24.95" customHeight="1" x14ac:dyDescent="0.15">
      <c r="A21" s="60"/>
      <c r="B21" s="81"/>
      <c r="C21" s="48"/>
      <c r="D21" s="48"/>
      <c r="E21" s="48"/>
    </row>
    <row r="22" spans="1:5" ht="24.95" customHeight="1" x14ac:dyDescent="0.15">
      <c r="A22" s="48"/>
      <c r="B22" s="48"/>
      <c r="C22" s="48"/>
      <c r="D22" s="48"/>
      <c r="E22" s="48"/>
    </row>
    <row r="23" spans="1:5" ht="24.95" customHeight="1" x14ac:dyDescent="0.15">
      <c r="A23" s="48"/>
      <c r="B23" s="48"/>
      <c r="C23" s="48"/>
      <c r="D23" s="48"/>
      <c r="E23" s="48"/>
    </row>
    <row r="24" spans="1:5" ht="24.95" customHeight="1" x14ac:dyDescent="0.15">
      <c r="A24" s="48"/>
      <c r="B24" s="48"/>
      <c r="C24" s="48"/>
      <c r="D24" s="48"/>
      <c r="E24" s="48"/>
    </row>
    <row r="25" spans="1:5" ht="24.95" customHeight="1" x14ac:dyDescent="0.15">
      <c r="A25" s="48"/>
      <c r="B25" s="48"/>
      <c r="C25" s="48"/>
      <c r="D25" s="48"/>
      <c r="E25" s="48"/>
    </row>
    <row r="26" spans="1:5" ht="24.95" customHeight="1" x14ac:dyDescent="0.15">
      <c r="A26" s="48"/>
      <c r="B26" s="48"/>
      <c r="C26" s="48"/>
      <c r="D26" s="48"/>
      <c r="E26" s="48"/>
    </row>
    <row r="27" spans="1:5" ht="24.95" customHeight="1" x14ac:dyDescent="0.15">
      <c r="A27" s="48"/>
      <c r="B27" s="48"/>
      <c r="C27" s="48"/>
      <c r="D27" s="48"/>
      <c r="E27" s="48"/>
    </row>
    <row r="28" spans="1:5" ht="24.95" customHeight="1" x14ac:dyDescent="0.15">
      <c r="A28" s="48"/>
      <c r="B28" s="48"/>
      <c r="C28" s="48"/>
      <c r="D28" s="48"/>
      <c r="E28" s="48"/>
    </row>
    <row r="29" spans="1:5" ht="24.95" customHeight="1" x14ac:dyDescent="0.15">
      <c r="A29" s="49"/>
      <c r="B29" s="49"/>
      <c r="C29" s="49"/>
      <c r="D29" s="49"/>
      <c r="E29" s="49"/>
    </row>
    <row r="30" spans="1:5" x14ac:dyDescent="0.15">
      <c r="A30" s="45"/>
      <c r="B30" s="45"/>
      <c r="C30" s="45"/>
      <c r="D30" s="45"/>
      <c r="E30" s="45" t="s">
        <v>106</v>
      </c>
    </row>
    <row r="31" spans="1:5" x14ac:dyDescent="0.15">
      <c r="A31" s="45"/>
      <c r="B31" s="45"/>
      <c r="C31" s="45"/>
      <c r="D31" s="45"/>
      <c r="E31" s="45" t="s">
        <v>107</v>
      </c>
    </row>
    <row r="32" spans="1:5" x14ac:dyDescent="0.15">
      <c r="A32" s="45"/>
      <c r="B32" s="45"/>
      <c r="C32" s="45"/>
      <c r="D32" s="45"/>
      <c r="E32" s="45"/>
    </row>
  </sheetData>
  <mergeCells count="1">
    <mergeCell ref="A3:E3"/>
  </mergeCells>
  <phoneticPr fontId="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L28"/>
  <sheetViews>
    <sheetView view="pageBreakPreview" zoomScale="80" zoomScaleNormal="100" zoomScaleSheetLayoutView="80" workbookViewId="0">
      <selection activeCell="K6" sqref="K6"/>
    </sheetView>
  </sheetViews>
  <sheetFormatPr defaultRowHeight="13.5" x14ac:dyDescent="0.15"/>
  <cols>
    <col min="2" max="2" width="8.77734375" customWidth="1"/>
    <col min="3" max="3" width="14.5546875" customWidth="1"/>
    <col min="4" max="4" width="14.88671875" customWidth="1"/>
    <col min="5" max="5" width="13.88671875" customWidth="1"/>
    <col min="6" max="6" width="13.6640625" customWidth="1"/>
    <col min="8" max="8" width="15.44140625" bestFit="1" customWidth="1"/>
    <col min="9" max="10" width="13.77734375" bestFit="1" customWidth="1"/>
  </cols>
  <sheetData>
    <row r="1" spans="1:12" x14ac:dyDescent="0.15">
      <c r="A1" s="45" t="s">
        <v>110</v>
      </c>
      <c r="B1" s="45"/>
      <c r="C1" s="45"/>
      <c r="D1" s="45"/>
      <c r="E1" s="45"/>
      <c r="F1" s="45"/>
    </row>
    <row r="2" spans="1:12" ht="22.5" x14ac:dyDescent="0.25">
      <c r="A2" s="126" t="s">
        <v>111</v>
      </c>
      <c r="B2" s="126"/>
      <c r="C2" s="126"/>
      <c r="D2" s="126"/>
      <c r="E2" s="126"/>
      <c r="F2" s="126"/>
    </row>
    <row r="3" spans="1:12" ht="22.5" customHeight="1" x14ac:dyDescent="0.15">
      <c r="A3" s="45"/>
      <c r="B3" s="45"/>
      <c r="C3" s="45"/>
      <c r="D3" s="45"/>
      <c r="E3" s="45"/>
      <c r="F3" s="50" t="s">
        <v>112</v>
      </c>
    </row>
    <row r="4" spans="1:12" ht="24" customHeight="1" x14ac:dyDescent="0.15">
      <c r="A4" s="96" t="s">
        <v>113</v>
      </c>
      <c r="B4" s="96" t="s">
        <v>114</v>
      </c>
      <c r="C4" s="96" t="s">
        <v>115</v>
      </c>
      <c r="D4" s="96" t="s">
        <v>116</v>
      </c>
      <c r="E4" s="96" t="s">
        <v>183</v>
      </c>
      <c r="F4" s="96" t="s">
        <v>117</v>
      </c>
    </row>
    <row r="5" spans="1:12" ht="24.95" customHeight="1" x14ac:dyDescent="0.15">
      <c r="A5" s="60" t="s">
        <v>145</v>
      </c>
      <c r="B5" s="60"/>
      <c r="C5" s="67">
        <v>1075478808</v>
      </c>
      <c r="D5" s="67">
        <f>'1.세입결산서'!G6</f>
        <v>30140093</v>
      </c>
      <c r="E5" s="60"/>
      <c r="F5" s="60" t="s">
        <v>146</v>
      </c>
    </row>
    <row r="6" spans="1:12" ht="24.95" customHeight="1" x14ac:dyDescent="0.15">
      <c r="A6" s="61"/>
      <c r="B6" s="61"/>
      <c r="C6" s="62"/>
      <c r="D6" s="62"/>
      <c r="E6" s="61"/>
      <c r="F6" s="61"/>
    </row>
    <row r="7" spans="1:12" ht="24.95" customHeight="1" x14ac:dyDescent="0.15">
      <c r="A7" s="48"/>
      <c r="B7" s="48"/>
      <c r="C7" s="48"/>
      <c r="D7" s="48"/>
      <c r="E7" s="48"/>
      <c r="F7" s="48"/>
    </row>
    <row r="8" spans="1:12" ht="24.95" customHeight="1" x14ac:dyDescent="0.15">
      <c r="A8" s="48"/>
      <c r="B8" s="48"/>
      <c r="C8" s="48"/>
      <c r="D8" s="48"/>
      <c r="E8" s="48"/>
      <c r="F8" s="48"/>
      <c r="H8" s="91"/>
      <c r="I8" s="91"/>
      <c r="J8" s="91"/>
      <c r="K8" s="91"/>
      <c r="L8" s="91"/>
    </row>
    <row r="9" spans="1:12" ht="24.95" customHeight="1" x14ac:dyDescent="0.15">
      <c r="A9" s="48"/>
      <c r="B9" s="48"/>
      <c r="C9" s="48"/>
      <c r="D9" s="48"/>
      <c r="E9" s="48"/>
      <c r="F9" s="48"/>
      <c r="H9" s="91"/>
      <c r="I9" s="91"/>
      <c r="J9" s="91"/>
      <c r="K9" s="91"/>
      <c r="L9" s="91"/>
    </row>
    <row r="10" spans="1:12" ht="24.95" customHeight="1" x14ac:dyDescent="0.15">
      <c r="A10" s="48"/>
      <c r="B10" s="48"/>
      <c r="C10" s="48"/>
      <c r="D10" s="48"/>
      <c r="E10" s="48"/>
      <c r="F10" s="48"/>
      <c r="H10" s="91"/>
      <c r="I10" s="91"/>
      <c r="J10" s="91"/>
      <c r="K10" s="91"/>
      <c r="L10" s="91"/>
    </row>
    <row r="11" spans="1:12" ht="24.95" customHeight="1" x14ac:dyDescent="0.15">
      <c r="A11" s="48"/>
      <c r="B11" s="48"/>
      <c r="C11" s="48"/>
      <c r="D11" s="48"/>
      <c r="E11" s="48"/>
      <c r="F11" s="48"/>
      <c r="H11" s="91"/>
      <c r="I11" s="92"/>
      <c r="J11" s="93"/>
      <c r="K11" s="91"/>
      <c r="L11" s="91"/>
    </row>
    <row r="12" spans="1:12" ht="24.95" customHeight="1" x14ac:dyDescent="0.15">
      <c r="A12" s="48"/>
      <c r="B12" s="48"/>
      <c r="C12" s="48"/>
      <c r="D12" s="48"/>
      <c r="E12" s="48"/>
      <c r="F12" s="48"/>
      <c r="H12" s="91"/>
      <c r="I12" s="94"/>
      <c r="J12" s="91"/>
      <c r="K12" s="91"/>
      <c r="L12" s="91"/>
    </row>
    <row r="13" spans="1:12" ht="24.95" customHeight="1" x14ac:dyDescent="0.15">
      <c r="A13" s="48"/>
      <c r="B13" s="48"/>
      <c r="C13" s="48"/>
      <c r="D13" s="48"/>
      <c r="E13" s="48"/>
      <c r="F13" s="48"/>
      <c r="H13" s="91"/>
      <c r="I13" s="94"/>
      <c r="J13" s="91"/>
      <c r="K13" s="91"/>
      <c r="L13" s="91"/>
    </row>
    <row r="14" spans="1:12" ht="24.95" customHeight="1" x14ac:dyDescent="0.15">
      <c r="A14" s="48"/>
      <c r="B14" s="48"/>
      <c r="C14" s="48"/>
      <c r="D14" s="48"/>
      <c r="E14" s="48"/>
      <c r="F14" s="48"/>
      <c r="H14" s="91"/>
      <c r="I14" s="94"/>
      <c r="J14" s="91"/>
      <c r="K14" s="91"/>
      <c r="L14" s="91"/>
    </row>
    <row r="15" spans="1:12" ht="24.95" customHeight="1" x14ac:dyDescent="0.15">
      <c r="A15" s="48"/>
      <c r="B15" s="48"/>
      <c r="C15" s="48"/>
      <c r="D15" s="48"/>
      <c r="E15" s="48"/>
      <c r="F15" s="48"/>
      <c r="H15" s="91"/>
      <c r="I15" s="94"/>
      <c r="J15" s="91"/>
      <c r="K15" s="91"/>
      <c r="L15" s="91"/>
    </row>
    <row r="16" spans="1:12" ht="24.95" customHeight="1" x14ac:dyDescent="0.15">
      <c r="A16" s="48"/>
      <c r="B16" s="48"/>
      <c r="C16" s="48"/>
      <c r="D16" s="48"/>
      <c r="E16" s="48"/>
      <c r="F16" s="48"/>
      <c r="H16" s="95"/>
      <c r="I16" s="95"/>
      <c r="J16" s="95"/>
      <c r="K16" s="91"/>
      <c r="L16" s="91"/>
    </row>
    <row r="17" spans="1:12" ht="24.95" customHeight="1" x14ac:dyDescent="0.15">
      <c r="A17" s="48"/>
      <c r="B17" s="48"/>
      <c r="C17" s="48"/>
      <c r="D17" s="48"/>
      <c r="E17" s="48"/>
      <c r="F17" s="48"/>
      <c r="H17" s="91"/>
      <c r="I17" s="91"/>
      <c r="J17" s="91"/>
      <c r="K17" s="91"/>
      <c r="L17" s="91"/>
    </row>
    <row r="18" spans="1:12" ht="24.95" customHeight="1" x14ac:dyDescent="0.15">
      <c r="A18" s="48"/>
      <c r="B18" s="48"/>
      <c r="C18" s="48"/>
      <c r="D18" s="48"/>
      <c r="E18" s="48"/>
      <c r="F18" s="48"/>
      <c r="H18" s="91"/>
      <c r="I18" s="91"/>
      <c r="J18" s="91"/>
      <c r="K18" s="91"/>
      <c r="L18" s="91"/>
    </row>
    <row r="19" spans="1:12" ht="24.95" customHeight="1" x14ac:dyDescent="0.15">
      <c r="A19" s="48"/>
      <c r="B19" s="48"/>
      <c r="C19" s="48"/>
      <c r="D19" s="48"/>
      <c r="E19" s="48"/>
      <c r="F19" s="48"/>
      <c r="H19" s="91"/>
      <c r="I19" s="91"/>
      <c r="J19" s="91"/>
      <c r="K19" s="91"/>
      <c r="L19" s="91"/>
    </row>
    <row r="20" spans="1:12" ht="24.95" customHeight="1" x14ac:dyDescent="0.15">
      <c r="A20" s="48"/>
      <c r="B20" s="48"/>
      <c r="C20" s="48"/>
      <c r="D20" s="48"/>
      <c r="E20" s="48"/>
      <c r="F20" s="48"/>
    </row>
    <row r="21" spans="1:12" ht="24.95" customHeight="1" x14ac:dyDescent="0.15">
      <c r="A21" s="48"/>
      <c r="B21" s="48"/>
      <c r="C21" s="48"/>
      <c r="D21" s="48"/>
      <c r="E21" s="48"/>
      <c r="F21" s="48"/>
    </row>
    <row r="22" spans="1:12" ht="24.95" customHeight="1" x14ac:dyDescent="0.15">
      <c r="A22" s="48"/>
      <c r="B22" s="48"/>
      <c r="C22" s="48"/>
      <c r="D22" s="48"/>
      <c r="E22" s="48"/>
      <c r="F22" s="48"/>
    </row>
    <row r="23" spans="1:12" ht="24.95" customHeight="1" x14ac:dyDescent="0.15">
      <c r="A23" s="48"/>
      <c r="B23" s="48"/>
      <c r="C23" s="48"/>
      <c r="D23" s="48"/>
      <c r="E23" s="48"/>
      <c r="F23" s="48"/>
    </row>
    <row r="24" spans="1:12" ht="24.95" customHeight="1" x14ac:dyDescent="0.15">
      <c r="A24" s="48"/>
      <c r="B24" s="48"/>
      <c r="C24" s="48"/>
      <c r="D24" s="48"/>
      <c r="E24" s="48"/>
      <c r="F24" s="48"/>
    </row>
    <row r="25" spans="1:12" ht="24.95" customHeight="1" x14ac:dyDescent="0.15">
      <c r="A25" s="48"/>
      <c r="B25" s="48"/>
      <c r="C25" s="48"/>
      <c r="D25" s="48"/>
      <c r="E25" s="48"/>
      <c r="F25" s="48"/>
    </row>
    <row r="26" spans="1:12" ht="24.95" customHeight="1" x14ac:dyDescent="0.15">
      <c r="A26" s="48"/>
      <c r="B26" s="48"/>
      <c r="C26" s="48"/>
      <c r="D26" s="48"/>
      <c r="E26" s="48"/>
      <c r="F26" s="48"/>
    </row>
    <row r="27" spans="1:12" ht="24.95" customHeight="1" x14ac:dyDescent="0.15">
      <c r="A27" s="48"/>
      <c r="B27" s="48"/>
      <c r="C27" s="48"/>
      <c r="D27" s="48"/>
      <c r="E27" s="48"/>
      <c r="F27" s="48"/>
    </row>
    <row r="28" spans="1:12" ht="24.95" customHeight="1" x14ac:dyDescent="0.15">
      <c r="A28" s="49"/>
      <c r="B28" s="49"/>
      <c r="C28" s="49"/>
      <c r="D28" s="49"/>
      <c r="E28" s="49"/>
      <c r="F28" s="49"/>
    </row>
  </sheetData>
  <mergeCells count="1">
    <mergeCell ref="A2:F2"/>
  </mergeCells>
  <phoneticPr fontId="3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30"/>
  <sheetViews>
    <sheetView workbookViewId="0">
      <selection activeCell="I15" sqref="I15"/>
    </sheetView>
  </sheetViews>
  <sheetFormatPr defaultRowHeight="13.5" x14ac:dyDescent="0.15"/>
  <cols>
    <col min="1" max="1" width="15.5546875" customWidth="1"/>
    <col min="2" max="2" width="12.33203125" customWidth="1"/>
    <col min="3" max="3" width="15.109375" customWidth="1"/>
    <col min="4" max="4" width="18.77734375" customWidth="1"/>
    <col min="5" max="5" width="16.109375" customWidth="1"/>
  </cols>
  <sheetData>
    <row r="1" spans="1:5" x14ac:dyDescent="0.15">
      <c r="A1" s="45" t="s">
        <v>118</v>
      </c>
      <c r="B1" s="45"/>
      <c r="C1" s="45"/>
      <c r="D1" s="45"/>
      <c r="E1" s="45"/>
    </row>
    <row r="2" spans="1:5" ht="20.25" x14ac:dyDescent="0.25">
      <c r="A2" s="214" t="s">
        <v>119</v>
      </c>
      <c r="B2" s="214"/>
      <c r="C2" s="214"/>
      <c r="D2" s="214"/>
      <c r="E2" s="214"/>
    </row>
    <row r="3" spans="1:5" x14ac:dyDescent="0.15">
      <c r="A3" s="45"/>
      <c r="B3" s="45"/>
      <c r="C3" s="45"/>
      <c r="D3" s="45"/>
      <c r="E3" s="50" t="s">
        <v>124</v>
      </c>
    </row>
    <row r="4" spans="1:5" ht="24.95" customHeight="1" x14ac:dyDescent="0.15">
      <c r="A4" s="47" t="s">
        <v>120</v>
      </c>
      <c r="B4" s="47" t="s">
        <v>1</v>
      </c>
      <c r="C4" s="47" t="s">
        <v>121</v>
      </c>
      <c r="D4" s="47" t="s">
        <v>122</v>
      </c>
      <c r="E4" s="47" t="s">
        <v>123</v>
      </c>
    </row>
    <row r="5" spans="1:5" s="2" customFormat="1" ht="24.95" customHeight="1" x14ac:dyDescent="0.15">
      <c r="A5" s="61"/>
      <c r="B5" s="61"/>
      <c r="C5" s="60" t="s">
        <v>147</v>
      </c>
      <c r="D5" s="61"/>
      <c r="E5" s="61"/>
    </row>
    <row r="6" spans="1:5" ht="24.95" customHeight="1" x14ac:dyDescent="0.15">
      <c r="A6" s="48"/>
      <c r="B6" s="48"/>
      <c r="C6" s="48"/>
      <c r="D6" s="48"/>
      <c r="E6" s="48"/>
    </row>
    <row r="7" spans="1:5" ht="24.95" customHeight="1" x14ac:dyDescent="0.15">
      <c r="A7" s="48"/>
      <c r="B7" s="48"/>
      <c r="C7" s="48"/>
      <c r="D7" s="48"/>
      <c r="E7" s="48"/>
    </row>
    <row r="8" spans="1:5" ht="24.95" customHeight="1" x14ac:dyDescent="0.15">
      <c r="A8" s="48"/>
      <c r="B8" s="48"/>
      <c r="C8" s="48"/>
      <c r="D8" s="48"/>
      <c r="E8" s="48"/>
    </row>
    <row r="9" spans="1:5" ht="24.95" customHeight="1" x14ac:dyDescent="0.15">
      <c r="A9" s="48"/>
      <c r="B9" s="48"/>
      <c r="C9" s="48"/>
      <c r="D9" s="48"/>
      <c r="E9" s="48"/>
    </row>
    <row r="10" spans="1:5" ht="24.95" customHeight="1" x14ac:dyDescent="0.15">
      <c r="A10" s="48"/>
      <c r="B10" s="48"/>
      <c r="C10" s="48"/>
      <c r="D10" s="48"/>
      <c r="E10" s="48"/>
    </row>
    <row r="11" spans="1:5" ht="24.95" customHeight="1" x14ac:dyDescent="0.15">
      <c r="A11" s="48"/>
      <c r="B11" s="48"/>
      <c r="C11" s="48"/>
      <c r="D11" s="48"/>
      <c r="E11" s="48"/>
    </row>
    <row r="12" spans="1:5" ht="24.95" customHeight="1" x14ac:dyDescent="0.15">
      <c r="A12" s="48"/>
      <c r="B12" s="48"/>
      <c r="C12" s="48"/>
      <c r="D12" s="48"/>
      <c r="E12" s="48"/>
    </row>
    <row r="13" spans="1:5" ht="24.95" customHeight="1" x14ac:dyDescent="0.15">
      <c r="A13" s="48"/>
      <c r="B13" s="48"/>
      <c r="C13" s="48"/>
      <c r="D13" s="48"/>
      <c r="E13" s="48"/>
    </row>
    <row r="14" spans="1:5" ht="24.95" customHeight="1" x14ac:dyDescent="0.15">
      <c r="A14" s="48"/>
      <c r="B14" s="48"/>
      <c r="C14" s="48"/>
      <c r="D14" s="48"/>
      <c r="E14" s="48"/>
    </row>
    <row r="15" spans="1:5" ht="24.95" customHeight="1" x14ac:dyDescent="0.15">
      <c r="A15" s="48"/>
      <c r="B15" s="48"/>
      <c r="C15" s="48"/>
      <c r="D15" s="48"/>
      <c r="E15" s="48"/>
    </row>
    <row r="16" spans="1:5" ht="24.95" customHeight="1" x14ac:dyDescent="0.15">
      <c r="A16" s="48"/>
      <c r="B16" s="48"/>
      <c r="C16" s="48"/>
      <c r="D16" s="48"/>
      <c r="E16" s="48"/>
    </row>
    <row r="17" spans="1:5" ht="24.95" customHeight="1" x14ac:dyDescent="0.15">
      <c r="A17" s="48"/>
      <c r="B17" s="48"/>
      <c r="C17" s="48"/>
      <c r="D17" s="48"/>
      <c r="E17" s="48"/>
    </row>
    <row r="18" spans="1:5" ht="24.95" customHeight="1" x14ac:dyDescent="0.15">
      <c r="A18" s="48"/>
      <c r="B18" s="48"/>
      <c r="C18" s="48"/>
      <c r="D18" s="48"/>
      <c r="E18" s="48"/>
    </row>
    <row r="19" spans="1:5" ht="24.95" customHeight="1" x14ac:dyDescent="0.15">
      <c r="A19" s="48"/>
      <c r="B19" s="48"/>
      <c r="C19" s="48"/>
      <c r="D19" s="48"/>
      <c r="E19" s="48"/>
    </row>
    <row r="20" spans="1:5" ht="24.95" customHeight="1" x14ac:dyDescent="0.15">
      <c r="A20" s="48"/>
      <c r="B20" s="48"/>
      <c r="C20" s="48"/>
      <c r="D20" s="48"/>
      <c r="E20" s="48"/>
    </row>
    <row r="21" spans="1:5" ht="24.95" customHeight="1" x14ac:dyDescent="0.15">
      <c r="A21" s="48"/>
      <c r="B21" s="48"/>
      <c r="C21" s="48"/>
      <c r="D21" s="48"/>
      <c r="E21" s="48"/>
    </row>
    <row r="22" spans="1:5" ht="24.95" customHeight="1" x14ac:dyDescent="0.15">
      <c r="A22" s="48"/>
      <c r="B22" s="48"/>
      <c r="C22" s="48"/>
      <c r="D22" s="48"/>
      <c r="E22" s="48"/>
    </row>
    <row r="23" spans="1:5" ht="24.95" customHeight="1" x14ac:dyDescent="0.15">
      <c r="A23" s="48"/>
      <c r="B23" s="48"/>
      <c r="C23" s="48"/>
      <c r="D23" s="48"/>
      <c r="E23" s="48"/>
    </row>
    <row r="24" spans="1:5" ht="24.95" customHeight="1" x14ac:dyDescent="0.15">
      <c r="A24" s="48"/>
      <c r="B24" s="48"/>
      <c r="C24" s="48"/>
      <c r="D24" s="48"/>
      <c r="E24" s="48"/>
    </row>
    <row r="25" spans="1:5" ht="24.95" customHeight="1" x14ac:dyDescent="0.15">
      <c r="A25" s="48"/>
      <c r="B25" s="48"/>
      <c r="C25" s="48"/>
      <c r="D25" s="48"/>
      <c r="E25" s="48"/>
    </row>
    <row r="26" spans="1:5" ht="24.95" customHeight="1" x14ac:dyDescent="0.15">
      <c r="A26" s="48"/>
      <c r="B26" s="48"/>
      <c r="C26" s="48"/>
      <c r="D26" s="48"/>
      <c r="E26" s="48"/>
    </row>
    <row r="27" spans="1:5" ht="24.95" customHeight="1" x14ac:dyDescent="0.15">
      <c r="A27" s="48"/>
      <c r="B27" s="48"/>
      <c r="C27" s="48"/>
      <c r="D27" s="48"/>
      <c r="E27" s="48"/>
    </row>
    <row r="28" spans="1:5" ht="24.95" customHeight="1" x14ac:dyDescent="0.15">
      <c r="A28" s="49"/>
      <c r="B28" s="49"/>
      <c r="C28" s="49"/>
      <c r="D28" s="49"/>
      <c r="E28" s="49"/>
    </row>
    <row r="29" spans="1:5" ht="18.75" customHeight="1" x14ac:dyDescent="0.15">
      <c r="A29" s="45" t="s">
        <v>125</v>
      </c>
      <c r="B29" s="45"/>
      <c r="C29" s="45"/>
      <c r="D29" s="45"/>
      <c r="E29" s="45" t="s">
        <v>126</v>
      </c>
    </row>
    <row r="30" spans="1:5" ht="17.25" customHeight="1" x14ac:dyDescent="0.15">
      <c r="A30" s="45" t="s">
        <v>128</v>
      </c>
      <c r="B30" s="45"/>
      <c r="C30" s="45"/>
      <c r="D30" s="45"/>
      <c r="E30" s="45" t="s">
        <v>127</v>
      </c>
    </row>
  </sheetData>
  <mergeCells count="1">
    <mergeCell ref="A2:E2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1"/>
  <sheetViews>
    <sheetView workbookViewId="0">
      <selection activeCell="H23" sqref="H23"/>
    </sheetView>
  </sheetViews>
  <sheetFormatPr defaultRowHeight="13.5" x14ac:dyDescent="0.15"/>
  <cols>
    <col min="1" max="1" width="11.88671875" customWidth="1"/>
    <col min="2" max="2" width="12.109375" customWidth="1"/>
    <col min="3" max="3" width="11.77734375" customWidth="1"/>
    <col min="4" max="4" width="12.21875" customWidth="1"/>
    <col min="5" max="5" width="11.21875" customWidth="1"/>
    <col min="6" max="6" width="13.88671875" customWidth="1"/>
  </cols>
  <sheetData>
    <row r="1" spans="1:6" x14ac:dyDescent="0.15">
      <c r="A1" s="45" t="s">
        <v>129</v>
      </c>
      <c r="B1" s="45"/>
      <c r="C1" s="45"/>
      <c r="D1" s="45"/>
      <c r="E1" s="45"/>
      <c r="F1" s="45"/>
    </row>
    <row r="2" spans="1:6" ht="20.25" x14ac:dyDescent="0.25">
      <c r="A2" s="214" t="s">
        <v>169</v>
      </c>
      <c r="B2" s="214"/>
      <c r="C2" s="214"/>
      <c r="D2" s="214"/>
      <c r="E2" s="214"/>
      <c r="F2" s="214"/>
    </row>
    <row r="3" spans="1:6" x14ac:dyDescent="0.15">
      <c r="A3" s="45"/>
      <c r="B3" s="45"/>
      <c r="C3" s="45"/>
      <c r="D3" s="45"/>
      <c r="E3" s="217" t="s">
        <v>124</v>
      </c>
      <c r="F3" s="217"/>
    </row>
    <row r="4" spans="1:6" ht="24.95" customHeight="1" x14ac:dyDescent="0.15">
      <c r="A4" s="47" t="s">
        <v>134</v>
      </c>
      <c r="B4" s="47" t="s">
        <v>130</v>
      </c>
      <c r="C4" s="47" t="s">
        <v>131</v>
      </c>
      <c r="D4" s="47" t="s">
        <v>61</v>
      </c>
      <c r="E4" s="47" t="s">
        <v>132</v>
      </c>
      <c r="F4" s="47" t="s">
        <v>133</v>
      </c>
    </row>
    <row r="5" spans="1:6" ht="24.95" customHeight="1" x14ac:dyDescent="0.15">
      <c r="A5" s="48"/>
      <c r="B5" s="48"/>
      <c r="C5" s="61" t="s">
        <v>147</v>
      </c>
      <c r="D5" s="48"/>
      <c r="E5" s="48"/>
      <c r="F5" s="48"/>
    </row>
    <row r="6" spans="1:6" ht="24.95" customHeight="1" x14ac:dyDescent="0.15">
      <c r="A6" s="48"/>
      <c r="B6" s="48"/>
      <c r="C6" s="48"/>
      <c r="D6" s="48"/>
      <c r="E6" s="48"/>
      <c r="F6" s="48"/>
    </row>
    <row r="7" spans="1:6" ht="24.95" customHeight="1" x14ac:dyDescent="0.15">
      <c r="A7" s="48"/>
      <c r="B7" s="48"/>
      <c r="C7" s="48"/>
      <c r="D7" s="48"/>
      <c r="E7" s="48"/>
      <c r="F7" s="48"/>
    </row>
    <row r="8" spans="1:6" ht="24.95" customHeight="1" x14ac:dyDescent="0.15">
      <c r="A8" s="48"/>
      <c r="B8" s="48"/>
      <c r="C8" s="48"/>
      <c r="D8" s="48"/>
      <c r="E8" s="48"/>
      <c r="F8" s="48"/>
    </row>
    <row r="9" spans="1:6" ht="24.95" customHeight="1" x14ac:dyDescent="0.15">
      <c r="A9" s="48"/>
      <c r="B9" s="48"/>
      <c r="C9" s="48"/>
      <c r="D9" s="48"/>
      <c r="E9" s="48"/>
      <c r="F9" s="48"/>
    </row>
    <row r="10" spans="1:6" ht="24.95" customHeight="1" x14ac:dyDescent="0.15">
      <c r="A10" s="48"/>
      <c r="B10" s="48"/>
      <c r="C10" s="48"/>
      <c r="D10" s="48"/>
      <c r="E10" s="48"/>
      <c r="F10" s="48"/>
    </row>
    <row r="11" spans="1:6" ht="24.95" customHeight="1" x14ac:dyDescent="0.15">
      <c r="A11" s="48"/>
      <c r="B11" s="48"/>
      <c r="C11" s="48"/>
      <c r="D11" s="48"/>
      <c r="E11" s="48"/>
      <c r="F11" s="48"/>
    </row>
    <row r="12" spans="1:6" ht="24.95" customHeight="1" x14ac:dyDescent="0.15">
      <c r="A12" s="48"/>
      <c r="B12" s="48"/>
      <c r="C12" s="48"/>
      <c r="D12" s="48"/>
      <c r="E12" s="48"/>
      <c r="F12" s="48"/>
    </row>
    <row r="13" spans="1:6" ht="24.95" customHeight="1" x14ac:dyDescent="0.15">
      <c r="A13" s="48"/>
      <c r="B13" s="48"/>
      <c r="C13" s="48"/>
      <c r="D13" s="48"/>
      <c r="E13" s="48"/>
      <c r="F13" s="48"/>
    </row>
    <row r="14" spans="1:6" ht="24.95" customHeight="1" x14ac:dyDescent="0.15">
      <c r="A14" s="48"/>
      <c r="B14" s="48"/>
      <c r="C14" s="48"/>
      <c r="D14" s="48"/>
      <c r="E14" s="48"/>
      <c r="F14" s="48"/>
    </row>
    <row r="15" spans="1:6" ht="24.95" customHeight="1" x14ac:dyDescent="0.15">
      <c r="A15" s="48"/>
      <c r="B15" s="48"/>
      <c r="C15" s="48"/>
      <c r="D15" s="48"/>
      <c r="E15" s="48"/>
      <c r="F15" s="48"/>
    </row>
    <row r="16" spans="1:6" ht="24.95" customHeight="1" x14ac:dyDescent="0.15">
      <c r="A16" s="48"/>
      <c r="B16" s="48"/>
      <c r="C16" s="48"/>
      <c r="D16" s="48"/>
      <c r="E16" s="48"/>
      <c r="F16" s="48"/>
    </row>
    <row r="17" spans="1:6" ht="24.95" customHeight="1" x14ac:dyDescent="0.15">
      <c r="A17" s="48"/>
      <c r="B17" s="48"/>
      <c r="C17" s="48"/>
      <c r="D17" s="48"/>
      <c r="E17" s="48"/>
      <c r="F17" s="48"/>
    </row>
    <row r="18" spans="1:6" ht="24.95" customHeight="1" x14ac:dyDescent="0.15">
      <c r="A18" s="48"/>
      <c r="B18" s="48"/>
      <c r="C18" s="48"/>
      <c r="D18" s="48"/>
      <c r="E18" s="48"/>
      <c r="F18" s="48"/>
    </row>
    <row r="19" spans="1:6" ht="24.95" customHeight="1" x14ac:dyDescent="0.15">
      <c r="A19" s="48"/>
      <c r="B19" s="48"/>
      <c r="C19" s="48"/>
      <c r="D19" s="48"/>
      <c r="E19" s="48"/>
      <c r="F19" s="48"/>
    </row>
    <row r="20" spans="1:6" ht="24.95" customHeight="1" x14ac:dyDescent="0.15">
      <c r="A20" s="48"/>
      <c r="B20" s="48"/>
      <c r="C20" s="48"/>
      <c r="D20" s="48"/>
      <c r="E20" s="48"/>
      <c r="F20" s="48"/>
    </row>
    <row r="21" spans="1:6" ht="24.95" customHeight="1" x14ac:dyDescent="0.15">
      <c r="A21" s="48"/>
      <c r="B21" s="48"/>
      <c r="C21" s="48"/>
      <c r="D21" s="48"/>
      <c r="E21" s="48"/>
      <c r="F21" s="48"/>
    </row>
    <row r="22" spans="1:6" ht="24.95" customHeight="1" x14ac:dyDescent="0.15">
      <c r="A22" s="48"/>
      <c r="B22" s="48"/>
      <c r="C22" s="48"/>
      <c r="D22" s="48"/>
      <c r="E22" s="48"/>
      <c r="F22" s="48"/>
    </row>
    <row r="23" spans="1:6" ht="24.95" customHeight="1" x14ac:dyDescent="0.15">
      <c r="A23" s="48"/>
      <c r="B23" s="48"/>
      <c r="C23" s="48"/>
      <c r="D23" s="48"/>
      <c r="E23" s="48"/>
      <c r="F23" s="48"/>
    </row>
    <row r="24" spans="1:6" ht="24.95" customHeight="1" x14ac:dyDescent="0.15">
      <c r="A24" s="48"/>
      <c r="B24" s="48"/>
      <c r="C24" s="48"/>
      <c r="D24" s="48"/>
      <c r="E24" s="48"/>
      <c r="F24" s="48"/>
    </row>
    <row r="25" spans="1:6" ht="24.95" customHeight="1" x14ac:dyDescent="0.15">
      <c r="A25" s="48"/>
      <c r="B25" s="48"/>
      <c r="C25" s="48"/>
      <c r="D25" s="48"/>
      <c r="E25" s="48"/>
      <c r="F25" s="48"/>
    </row>
    <row r="26" spans="1:6" ht="24.95" customHeight="1" x14ac:dyDescent="0.15">
      <c r="A26" s="48"/>
      <c r="B26" s="48"/>
      <c r="C26" s="48"/>
      <c r="D26" s="48"/>
      <c r="E26" s="48"/>
      <c r="F26" s="48"/>
    </row>
    <row r="27" spans="1:6" ht="24.95" customHeight="1" x14ac:dyDescent="0.15">
      <c r="A27" s="48"/>
      <c r="B27" s="48"/>
      <c r="C27" s="48"/>
      <c r="D27" s="48"/>
      <c r="E27" s="48"/>
      <c r="F27" s="48"/>
    </row>
    <row r="28" spans="1:6" ht="24.95" customHeight="1" x14ac:dyDescent="0.15">
      <c r="A28" s="49"/>
      <c r="B28" s="49"/>
      <c r="C28" s="49"/>
      <c r="D28" s="49"/>
      <c r="E28" s="49"/>
      <c r="F28" s="49"/>
    </row>
    <row r="29" spans="1:6" x14ac:dyDescent="0.15">
      <c r="A29" s="45" t="s">
        <v>135</v>
      </c>
      <c r="B29" s="45"/>
      <c r="C29" s="45"/>
      <c r="D29" s="45"/>
      <c r="E29" s="215" t="s">
        <v>137</v>
      </c>
      <c r="F29" s="215"/>
    </row>
    <row r="30" spans="1:6" x14ac:dyDescent="0.15">
      <c r="A30" s="45" t="s">
        <v>136</v>
      </c>
      <c r="B30" s="45"/>
      <c r="C30" s="45"/>
      <c r="D30" s="45"/>
      <c r="E30" s="216" t="s">
        <v>138</v>
      </c>
      <c r="F30" s="216"/>
    </row>
    <row r="31" spans="1:6" x14ac:dyDescent="0.15">
      <c r="A31" s="45"/>
      <c r="B31" s="45"/>
      <c r="C31" s="45"/>
      <c r="D31" s="45"/>
      <c r="E31" s="45"/>
      <c r="F31" s="45"/>
    </row>
  </sheetData>
  <mergeCells count="4">
    <mergeCell ref="E29:F29"/>
    <mergeCell ref="E30:F30"/>
    <mergeCell ref="A2:F2"/>
    <mergeCell ref="E3:F3"/>
  </mergeCells>
  <phoneticPr fontId="3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3"/>
  <sheetViews>
    <sheetView topLeftCell="A2" workbookViewId="0">
      <selection activeCell="A31" sqref="A31:D32"/>
    </sheetView>
  </sheetViews>
  <sheetFormatPr defaultRowHeight="13.5" x14ac:dyDescent="0.15"/>
  <cols>
    <col min="1" max="1" width="16.77734375" customWidth="1"/>
    <col min="2" max="2" width="15.33203125" customWidth="1"/>
    <col min="3" max="3" width="18.33203125" customWidth="1"/>
    <col min="4" max="4" width="21.44140625" customWidth="1"/>
  </cols>
  <sheetData>
    <row r="1" spans="1:4" hidden="1" x14ac:dyDescent="0.15"/>
    <row r="2" spans="1:4" ht="20.25" x14ac:dyDescent="0.25">
      <c r="A2" s="218" t="s">
        <v>170</v>
      </c>
      <c r="B2" s="218"/>
      <c r="C2" s="218"/>
      <c r="D2" s="218"/>
    </row>
    <row r="4" spans="1:4" ht="24.95" customHeight="1" x14ac:dyDescent="0.15">
      <c r="A4" s="41" t="s">
        <v>139</v>
      </c>
      <c r="B4" s="41" t="s">
        <v>140</v>
      </c>
      <c r="C4" s="41" t="s">
        <v>141</v>
      </c>
      <c r="D4" s="41" t="s">
        <v>0</v>
      </c>
    </row>
    <row r="5" spans="1:4" ht="24.95" customHeight="1" x14ac:dyDescent="0.15">
      <c r="A5" s="42"/>
      <c r="B5" s="66" t="s">
        <v>165</v>
      </c>
      <c r="C5" s="42"/>
      <c r="D5" s="42"/>
    </row>
    <row r="6" spans="1:4" ht="24.95" customHeight="1" x14ac:dyDescent="0.15">
      <c r="A6" s="42"/>
      <c r="B6" s="52"/>
      <c r="C6" s="42"/>
      <c r="D6" s="42"/>
    </row>
    <row r="7" spans="1:4" ht="24.95" customHeight="1" x14ac:dyDescent="0.15">
      <c r="A7" s="42"/>
      <c r="B7" s="52"/>
      <c r="C7" s="42"/>
      <c r="D7" s="42"/>
    </row>
    <row r="8" spans="1:4" ht="24.95" customHeight="1" x14ac:dyDescent="0.15">
      <c r="A8" s="42"/>
      <c r="B8" s="52"/>
      <c r="C8" s="42"/>
      <c r="D8" s="42"/>
    </row>
    <row r="9" spans="1:4" ht="24.95" customHeight="1" x14ac:dyDescent="0.15">
      <c r="A9" s="42"/>
      <c r="B9" s="52"/>
      <c r="C9" s="42"/>
      <c r="D9" s="42"/>
    </row>
    <row r="10" spans="1:4" ht="24.95" customHeight="1" x14ac:dyDescent="0.15">
      <c r="A10" s="42"/>
      <c r="B10" s="52"/>
      <c r="C10" s="42"/>
      <c r="D10" s="42"/>
    </row>
    <row r="11" spans="1:4" ht="24.95" customHeight="1" x14ac:dyDescent="0.15">
      <c r="A11" s="42"/>
      <c r="B11" s="42"/>
      <c r="C11" s="42"/>
      <c r="D11" s="42"/>
    </row>
    <row r="12" spans="1:4" ht="24.95" customHeight="1" x14ac:dyDescent="0.15">
      <c r="A12" s="42"/>
      <c r="B12" s="42"/>
      <c r="C12" s="42"/>
      <c r="D12" s="42"/>
    </row>
    <row r="13" spans="1:4" ht="24.95" customHeight="1" x14ac:dyDescent="0.15">
      <c r="A13" s="42"/>
      <c r="B13" s="42"/>
      <c r="C13" s="42"/>
      <c r="D13" s="42"/>
    </row>
    <row r="14" spans="1:4" ht="24.95" customHeight="1" x14ac:dyDescent="0.15">
      <c r="A14" s="42"/>
      <c r="B14" s="42"/>
      <c r="C14" s="42"/>
      <c r="D14" s="42"/>
    </row>
    <row r="15" spans="1:4" ht="24.95" customHeight="1" x14ac:dyDescent="0.15">
      <c r="A15" s="42"/>
      <c r="B15" s="42"/>
      <c r="C15" s="42"/>
      <c r="D15" s="42"/>
    </row>
    <row r="16" spans="1:4" ht="24.95" customHeight="1" x14ac:dyDescent="0.15">
      <c r="A16" s="42"/>
      <c r="B16" s="42"/>
      <c r="C16" s="42"/>
      <c r="D16" s="42"/>
    </row>
    <row r="17" spans="1:6" ht="24.95" customHeight="1" x14ac:dyDescent="0.15">
      <c r="A17" s="42"/>
      <c r="B17" s="42"/>
      <c r="C17" s="42"/>
      <c r="D17" s="42"/>
    </row>
    <row r="18" spans="1:6" ht="24.95" customHeight="1" x14ac:dyDescent="0.15">
      <c r="A18" s="42"/>
      <c r="B18" s="42"/>
      <c r="C18" s="42"/>
      <c r="D18" s="42"/>
    </row>
    <row r="19" spans="1:6" ht="24.95" customHeight="1" x14ac:dyDescent="0.15">
      <c r="A19" s="42"/>
      <c r="B19" s="42"/>
      <c r="C19" s="42"/>
      <c r="D19" s="42"/>
    </row>
    <row r="20" spans="1:6" ht="24.95" customHeight="1" x14ac:dyDescent="0.15">
      <c r="A20" s="42"/>
      <c r="B20" s="42"/>
      <c r="C20" s="42"/>
      <c r="D20" s="42"/>
    </row>
    <row r="21" spans="1:6" ht="24.95" customHeight="1" x14ac:dyDescent="0.15">
      <c r="A21" s="42"/>
      <c r="B21" s="42"/>
      <c r="C21" s="42"/>
      <c r="D21" s="42"/>
    </row>
    <row r="22" spans="1:6" ht="24.95" customHeight="1" x14ac:dyDescent="0.15">
      <c r="A22" s="42"/>
      <c r="B22" s="42"/>
      <c r="C22" s="42"/>
      <c r="D22" s="42"/>
    </row>
    <row r="23" spans="1:6" ht="24.95" customHeight="1" x14ac:dyDescent="0.15">
      <c r="A23" s="42"/>
      <c r="B23" s="42"/>
      <c r="C23" s="42"/>
      <c r="D23" s="42"/>
    </row>
    <row r="24" spans="1:6" ht="24.95" customHeight="1" x14ac:dyDescent="0.15">
      <c r="A24" s="42"/>
      <c r="B24" s="42"/>
      <c r="C24" s="42"/>
      <c r="D24" s="42"/>
    </row>
    <row r="25" spans="1:6" ht="24.95" customHeight="1" x14ac:dyDescent="0.15">
      <c r="A25" s="42"/>
      <c r="B25" s="42"/>
      <c r="C25" s="42"/>
      <c r="D25" s="42"/>
    </row>
    <row r="26" spans="1:6" ht="24.95" customHeight="1" x14ac:dyDescent="0.15">
      <c r="A26" s="42"/>
      <c r="B26" s="42"/>
      <c r="C26" s="42"/>
      <c r="D26" s="42"/>
    </row>
    <row r="27" spans="1:6" ht="24.95" customHeight="1" x14ac:dyDescent="0.15">
      <c r="A27" s="42"/>
      <c r="B27" s="42"/>
      <c r="C27" s="42"/>
      <c r="D27" s="42"/>
    </row>
    <row r="28" spans="1:6" ht="24.95" customHeight="1" x14ac:dyDescent="0.15">
      <c r="A28" s="42"/>
      <c r="B28" s="42"/>
      <c r="C28" s="42"/>
      <c r="D28" s="42"/>
    </row>
    <row r="29" spans="1:6" x14ac:dyDescent="0.15">
      <c r="A29" s="43"/>
      <c r="B29" s="43"/>
      <c r="C29" s="43"/>
      <c r="D29" s="43"/>
    </row>
    <row r="30" spans="1:6" hidden="1" x14ac:dyDescent="0.15">
      <c r="A30" s="45"/>
      <c r="B30" s="45"/>
      <c r="C30" s="45"/>
      <c r="D30" s="45"/>
    </row>
    <row r="31" spans="1:6" x14ac:dyDescent="0.15">
      <c r="A31" s="45" t="s">
        <v>135</v>
      </c>
      <c r="B31" s="45"/>
      <c r="C31" s="45"/>
      <c r="D31" s="45" t="s">
        <v>137</v>
      </c>
      <c r="E31" s="45"/>
      <c r="F31" s="45"/>
    </row>
    <row r="32" spans="1:6" x14ac:dyDescent="0.15">
      <c r="A32" s="45" t="s">
        <v>136</v>
      </c>
      <c r="B32" s="45"/>
      <c r="C32" s="45"/>
      <c r="D32" s="45" t="s">
        <v>138</v>
      </c>
      <c r="E32" s="45"/>
      <c r="F32" s="45"/>
    </row>
    <row r="33" spans="1:6" x14ac:dyDescent="0.15">
      <c r="A33" s="45"/>
      <c r="B33" s="45"/>
      <c r="C33" s="45"/>
      <c r="D33" s="45"/>
      <c r="E33" s="45"/>
      <c r="F33" s="45"/>
    </row>
  </sheetData>
  <mergeCells count="1">
    <mergeCell ref="A2:D2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30"/>
  <sheetViews>
    <sheetView workbookViewId="0">
      <selection activeCell="A29" sqref="A29:E30"/>
    </sheetView>
  </sheetViews>
  <sheetFormatPr defaultRowHeight="13.5" x14ac:dyDescent="0.15"/>
  <cols>
    <col min="1" max="1" width="11.5546875" customWidth="1"/>
    <col min="2" max="2" width="14.44140625" customWidth="1"/>
    <col min="3" max="3" width="12.5546875" customWidth="1"/>
    <col min="4" max="4" width="16.44140625" customWidth="1"/>
    <col min="5" max="5" width="20.21875" customWidth="1"/>
  </cols>
  <sheetData>
    <row r="1" spans="1:5" ht="20.25" x14ac:dyDescent="0.25">
      <c r="A1" s="214" t="s">
        <v>174</v>
      </c>
      <c r="B1" s="214"/>
      <c r="C1" s="214"/>
      <c r="D1" s="214"/>
      <c r="E1" s="214"/>
    </row>
    <row r="2" spans="1:5" x14ac:dyDescent="0.15">
      <c r="A2" s="45"/>
      <c r="B2" s="45"/>
      <c r="C2" s="45"/>
      <c r="D2" s="45"/>
      <c r="E2" s="50" t="s">
        <v>143</v>
      </c>
    </row>
    <row r="3" spans="1:5" ht="24.95" customHeight="1" x14ac:dyDescent="0.15">
      <c r="A3" s="47" t="s">
        <v>139</v>
      </c>
      <c r="B3" s="47" t="s">
        <v>1</v>
      </c>
      <c r="C3" s="47" t="s">
        <v>140</v>
      </c>
      <c r="D3" s="47" t="s">
        <v>141</v>
      </c>
      <c r="E3" s="47" t="s">
        <v>0</v>
      </c>
    </row>
    <row r="4" spans="1:5" ht="24.95" customHeight="1" x14ac:dyDescent="0.15">
      <c r="A4" s="60"/>
      <c r="B4" s="61"/>
      <c r="C4" s="62"/>
      <c r="D4" s="60" t="s">
        <v>184</v>
      </c>
      <c r="E4" s="48"/>
    </row>
    <row r="5" spans="1:5" ht="24.95" customHeight="1" x14ac:dyDescent="0.15">
      <c r="A5" s="60"/>
      <c r="B5" s="61"/>
      <c r="C5" s="62"/>
      <c r="D5" s="61"/>
      <c r="E5" s="48"/>
    </row>
    <row r="6" spans="1:5" ht="24.95" customHeight="1" x14ac:dyDescent="0.15">
      <c r="A6" s="48"/>
      <c r="B6" s="48"/>
      <c r="C6" s="51"/>
      <c r="D6" s="48"/>
      <c r="E6" s="48"/>
    </row>
    <row r="7" spans="1:5" ht="24.95" customHeight="1" x14ac:dyDescent="0.15">
      <c r="A7" s="48"/>
      <c r="B7" s="48"/>
      <c r="C7" s="51"/>
      <c r="D7" s="48"/>
      <c r="E7" s="48"/>
    </row>
    <row r="8" spans="1:5" ht="24.95" customHeight="1" x14ac:dyDescent="0.15">
      <c r="A8" s="48"/>
      <c r="B8" s="48"/>
      <c r="C8" s="48"/>
      <c r="D8" s="48"/>
      <c r="E8" s="48"/>
    </row>
    <row r="9" spans="1:5" ht="24.95" customHeight="1" x14ac:dyDescent="0.15">
      <c r="A9" s="48"/>
      <c r="B9" s="48"/>
      <c r="C9" s="48"/>
      <c r="D9" s="48"/>
      <c r="E9" s="48"/>
    </row>
    <row r="10" spans="1:5" ht="24.95" customHeight="1" x14ac:dyDescent="0.15">
      <c r="A10" s="48"/>
      <c r="B10" s="48"/>
      <c r="C10" s="48"/>
      <c r="D10" s="48"/>
      <c r="E10" s="48"/>
    </row>
    <row r="11" spans="1:5" ht="24.95" customHeight="1" x14ac:dyDescent="0.15">
      <c r="A11" s="48"/>
      <c r="B11" s="48"/>
      <c r="C11" s="48"/>
      <c r="D11" s="48"/>
      <c r="E11" s="48"/>
    </row>
    <row r="12" spans="1:5" ht="24.95" customHeight="1" x14ac:dyDescent="0.15">
      <c r="A12" s="48"/>
      <c r="B12" s="48"/>
      <c r="C12" s="48"/>
      <c r="D12" s="48"/>
      <c r="E12" s="48"/>
    </row>
    <row r="13" spans="1:5" ht="24.95" customHeight="1" x14ac:dyDescent="0.15">
      <c r="A13" s="48"/>
      <c r="B13" s="48"/>
      <c r="C13" s="48"/>
      <c r="D13" s="48"/>
      <c r="E13" s="48"/>
    </row>
    <row r="14" spans="1:5" ht="24.95" customHeight="1" x14ac:dyDescent="0.15">
      <c r="A14" s="48"/>
      <c r="B14" s="48"/>
      <c r="C14" s="48"/>
      <c r="D14" s="48"/>
      <c r="E14" s="48"/>
    </row>
    <row r="15" spans="1:5" ht="24.95" customHeight="1" x14ac:dyDescent="0.15">
      <c r="A15" s="48"/>
      <c r="B15" s="48"/>
      <c r="C15" s="48"/>
      <c r="D15" s="48"/>
      <c r="E15" s="48"/>
    </row>
    <row r="16" spans="1:5" ht="24.95" customHeight="1" x14ac:dyDescent="0.15">
      <c r="A16" s="48"/>
      <c r="B16" s="48"/>
      <c r="C16" s="48"/>
      <c r="D16" s="48"/>
      <c r="E16" s="48"/>
    </row>
    <row r="17" spans="1:5" ht="24.95" customHeight="1" x14ac:dyDescent="0.15">
      <c r="A17" s="48"/>
      <c r="B17" s="48"/>
      <c r="C17" s="48"/>
      <c r="D17" s="48"/>
      <c r="E17" s="48"/>
    </row>
    <row r="18" spans="1:5" ht="24.95" customHeight="1" x14ac:dyDescent="0.15">
      <c r="A18" s="48"/>
      <c r="B18" s="48"/>
      <c r="C18" s="48"/>
      <c r="D18" s="48"/>
      <c r="E18" s="48"/>
    </row>
    <row r="19" spans="1:5" ht="24.95" customHeight="1" x14ac:dyDescent="0.15">
      <c r="A19" s="48"/>
      <c r="B19" s="48"/>
      <c r="C19" s="48"/>
      <c r="D19" s="48"/>
      <c r="E19" s="48"/>
    </row>
    <row r="20" spans="1:5" ht="24.95" customHeight="1" x14ac:dyDescent="0.15">
      <c r="A20" s="48"/>
      <c r="B20" s="48"/>
      <c r="C20" s="48"/>
      <c r="D20" s="48"/>
      <c r="E20" s="48"/>
    </row>
    <row r="21" spans="1:5" ht="24.95" customHeight="1" x14ac:dyDescent="0.15">
      <c r="A21" s="48"/>
      <c r="B21" s="48"/>
      <c r="C21" s="48"/>
      <c r="D21" s="48"/>
      <c r="E21" s="48"/>
    </row>
    <row r="22" spans="1:5" ht="24.95" customHeight="1" x14ac:dyDescent="0.15">
      <c r="A22" s="48"/>
      <c r="B22" s="48"/>
      <c r="C22" s="48"/>
      <c r="D22" s="48"/>
      <c r="E22" s="48"/>
    </row>
    <row r="23" spans="1:5" ht="24.95" customHeight="1" x14ac:dyDescent="0.15">
      <c r="A23" s="48"/>
      <c r="B23" s="48"/>
      <c r="C23" s="48"/>
      <c r="D23" s="48"/>
      <c r="E23" s="48"/>
    </row>
    <row r="24" spans="1:5" ht="24.95" customHeight="1" x14ac:dyDescent="0.15">
      <c r="A24" s="48"/>
      <c r="B24" s="48"/>
      <c r="C24" s="48"/>
      <c r="D24" s="48"/>
      <c r="E24" s="48"/>
    </row>
    <row r="25" spans="1:5" ht="24.95" customHeight="1" x14ac:dyDescent="0.15">
      <c r="A25" s="48"/>
      <c r="B25" s="48"/>
      <c r="C25" s="48"/>
      <c r="D25" s="48"/>
      <c r="E25" s="48"/>
    </row>
    <row r="26" spans="1:5" ht="24.95" customHeight="1" x14ac:dyDescent="0.15">
      <c r="A26" s="48"/>
      <c r="B26" s="48"/>
      <c r="C26" s="48"/>
      <c r="D26" s="48"/>
      <c r="E26" s="48"/>
    </row>
    <row r="27" spans="1:5" ht="24.95" customHeight="1" x14ac:dyDescent="0.15">
      <c r="A27" s="48"/>
      <c r="B27" s="48"/>
      <c r="C27" s="48"/>
      <c r="D27" s="48"/>
      <c r="E27" s="48"/>
    </row>
    <row r="28" spans="1:5" ht="24.95" customHeight="1" x14ac:dyDescent="0.15">
      <c r="A28" s="49"/>
      <c r="B28" s="49"/>
      <c r="C28" s="49"/>
      <c r="D28" s="49"/>
      <c r="E28" s="49"/>
    </row>
    <row r="29" spans="1:5" ht="24.95" customHeight="1" x14ac:dyDescent="0.15">
      <c r="A29" s="45" t="s">
        <v>135</v>
      </c>
      <c r="B29" s="45"/>
      <c r="C29" s="45"/>
      <c r="D29" s="45"/>
      <c r="E29" s="45" t="s">
        <v>137</v>
      </c>
    </row>
    <row r="30" spans="1:5" x14ac:dyDescent="0.15">
      <c r="A30" s="45" t="s">
        <v>136</v>
      </c>
      <c r="B30" s="45"/>
      <c r="C30" s="45"/>
      <c r="D30" s="45"/>
      <c r="E30" s="45" t="s">
        <v>138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92D050"/>
  </sheetPr>
  <dimension ref="A1:K31"/>
  <sheetViews>
    <sheetView workbookViewId="0">
      <selection activeCell="C5" sqref="C5"/>
    </sheetView>
  </sheetViews>
  <sheetFormatPr defaultRowHeight="13.5" x14ac:dyDescent="0.15"/>
  <cols>
    <col min="1" max="1" width="12.88671875" customWidth="1"/>
    <col min="2" max="2" width="18.77734375" customWidth="1"/>
    <col min="3" max="3" width="14.44140625" customWidth="1"/>
    <col min="4" max="4" width="13.33203125" customWidth="1"/>
    <col min="5" max="5" width="15.21875" customWidth="1"/>
  </cols>
  <sheetData>
    <row r="1" spans="1:11" ht="20.25" x14ac:dyDescent="0.25">
      <c r="A1" s="214" t="s">
        <v>144</v>
      </c>
      <c r="B1" s="214"/>
      <c r="C1" s="214"/>
      <c r="D1" s="214"/>
      <c r="E1" s="214"/>
    </row>
    <row r="2" spans="1:11" x14ac:dyDescent="0.15">
      <c r="A2" s="45"/>
      <c r="B2" s="45"/>
      <c r="C2" s="45"/>
      <c r="D2" s="45"/>
      <c r="E2" s="50" t="s">
        <v>143</v>
      </c>
    </row>
    <row r="3" spans="1:11" ht="24.95" customHeight="1" x14ac:dyDescent="0.15">
      <c r="A3" s="102" t="s">
        <v>139</v>
      </c>
      <c r="B3" s="102" t="s">
        <v>1</v>
      </c>
      <c r="C3" s="102" t="s">
        <v>140</v>
      </c>
      <c r="D3" s="102" t="s">
        <v>141</v>
      </c>
      <c r="E3" s="102" t="s">
        <v>0</v>
      </c>
    </row>
    <row r="4" spans="1:11" ht="24.95" customHeight="1" x14ac:dyDescent="0.15">
      <c r="A4" s="60" t="s">
        <v>190</v>
      </c>
      <c r="B4" s="60" t="s">
        <v>191</v>
      </c>
      <c r="C4" s="100">
        <v>100000</v>
      </c>
      <c r="D4" s="60"/>
      <c r="E4" s="60"/>
    </row>
    <row r="5" spans="1:11" ht="24.95" customHeight="1" x14ac:dyDescent="0.15">
      <c r="A5" s="122"/>
      <c r="B5" s="122" t="s">
        <v>202</v>
      </c>
      <c r="C5" s="123">
        <v>100000</v>
      </c>
      <c r="D5" s="60"/>
      <c r="E5" s="60"/>
    </row>
    <row r="6" spans="1:11" ht="24.95" customHeight="1" x14ac:dyDescent="0.15">
      <c r="A6" s="63" t="s">
        <v>151</v>
      </c>
      <c r="B6" s="63"/>
      <c r="C6" s="101">
        <f>SUM(C4:C5)</f>
        <v>200000</v>
      </c>
      <c r="D6" s="63"/>
      <c r="E6" s="63"/>
    </row>
    <row r="7" spans="1:11" ht="24.95" customHeight="1" x14ac:dyDescent="0.15">
      <c r="A7" s="60" t="s">
        <v>148</v>
      </c>
      <c r="B7" s="60" t="s">
        <v>149</v>
      </c>
      <c r="C7" s="62">
        <v>3893760</v>
      </c>
      <c r="D7" s="48"/>
      <c r="E7" s="48"/>
    </row>
    <row r="8" spans="1:11" ht="24.95" customHeight="1" x14ac:dyDescent="0.15">
      <c r="A8" s="60"/>
      <c r="B8" s="60" t="s">
        <v>189</v>
      </c>
      <c r="C8" s="62">
        <v>281330</v>
      </c>
      <c r="D8" s="48"/>
      <c r="E8" s="48"/>
    </row>
    <row r="9" spans="1:11" ht="24.95" customHeight="1" x14ac:dyDescent="0.15">
      <c r="A9" s="122"/>
      <c r="B9" s="122" t="s">
        <v>150</v>
      </c>
      <c r="C9" s="124">
        <v>4432870</v>
      </c>
      <c r="D9" s="48"/>
      <c r="E9" s="48"/>
    </row>
    <row r="10" spans="1:11" ht="24.95" customHeight="1" x14ac:dyDescent="0.15">
      <c r="A10" s="63" t="s">
        <v>151</v>
      </c>
      <c r="B10" s="63"/>
      <c r="C10" s="65">
        <f>SUM(C7:C9)</f>
        <v>8607960</v>
      </c>
      <c r="D10" s="49"/>
      <c r="E10" s="49"/>
    </row>
    <row r="11" spans="1:11" ht="24.95" customHeight="1" x14ac:dyDescent="0.15">
      <c r="A11" s="60" t="s">
        <v>152</v>
      </c>
      <c r="B11" s="60" t="s">
        <v>167</v>
      </c>
      <c r="C11" s="62">
        <v>37000000</v>
      </c>
      <c r="D11" s="48"/>
      <c r="E11" s="48"/>
    </row>
    <row r="12" spans="1:11" ht="24.95" customHeight="1" x14ac:dyDescent="0.15">
      <c r="A12" s="122"/>
      <c r="B12" s="122" t="s">
        <v>168</v>
      </c>
      <c r="C12" s="124">
        <v>150000000</v>
      </c>
      <c r="D12" s="48"/>
      <c r="E12" s="48"/>
    </row>
    <row r="13" spans="1:11" ht="24.95" customHeight="1" x14ac:dyDescent="0.15">
      <c r="A13" s="63" t="s">
        <v>151</v>
      </c>
      <c r="B13" s="64"/>
      <c r="C13" s="65">
        <f>SUM(C11:C12)</f>
        <v>187000000</v>
      </c>
      <c r="D13" s="49"/>
      <c r="E13" s="49"/>
      <c r="K13" s="125"/>
    </row>
    <row r="14" spans="1:11" ht="24.95" customHeight="1" x14ac:dyDescent="0.15">
      <c r="A14" s="96" t="s">
        <v>142</v>
      </c>
      <c r="B14" s="97"/>
      <c r="C14" s="98">
        <f>C6+C10+C13</f>
        <v>195807960</v>
      </c>
      <c r="D14" s="99"/>
      <c r="E14" s="99"/>
    </row>
    <row r="15" spans="1:11" ht="24.95" customHeight="1" x14ac:dyDescent="0.15">
      <c r="A15" s="48"/>
      <c r="B15" s="48"/>
      <c r="C15" s="51"/>
      <c r="D15" s="48"/>
      <c r="E15" s="48"/>
    </row>
    <row r="16" spans="1:11" ht="24.95" customHeight="1" x14ac:dyDescent="0.15">
      <c r="A16" s="48"/>
      <c r="B16" s="48"/>
      <c r="C16" s="51"/>
      <c r="D16" s="48"/>
      <c r="E16" s="48"/>
      <c r="I16" t="s">
        <v>192</v>
      </c>
    </row>
    <row r="17" spans="1:5" ht="24.95" customHeight="1" x14ac:dyDescent="0.15">
      <c r="A17" s="48"/>
      <c r="B17" s="48"/>
      <c r="C17" s="51"/>
      <c r="D17" s="48"/>
      <c r="E17" s="48"/>
    </row>
    <row r="18" spans="1:5" ht="24.95" customHeight="1" x14ac:dyDescent="0.15">
      <c r="A18" s="48"/>
      <c r="B18" s="48"/>
      <c r="C18" s="51"/>
      <c r="D18" s="48"/>
      <c r="E18" s="48"/>
    </row>
    <row r="19" spans="1:5" ht="24.95" customHeight="1" x14ac:dyDescent="0.15">
      <c r="A19" s="48"/>
      <c r="B19" s="48"/>
      <c r="C19" s="51"/>
      <c r="D19" s="48"/>
      <c r="E19" s="48"/>
    </row>
    <row r="20" spans="1:5" ht="24.95" customHeight="1" x14ac:dyDescent="0.15">
      <c r="A20" s="48"/>
      <c r="B20" s="48"/>
      <c r="C20" s="48"/>
      <c r="D20" s="48"/>
      <c r="E20" s="48"/>
    </row>
    <row r="21" spans="1:5" ht="24.95" customHeight="1" x14ac:dyDescent="0.15">
      <c r="A21" s="48"/>
      <c r="B21" s="48"/>
      <c r="C21" s="48"/>
      <c r="D21" s="48"/>
      <c r="E21" s="48"/>
    </row>
    <row r="22" spans="1:5" ht="24.95" customHeight="1" x14ac:dyDescent="0.15">
      <c r="A22" s="48"/>
      <c r="B22" s="48"/>
      <c r="C22" s="48"/>
      <c r="D22" s="48"/>
      <c r="E22" s="48"/>
    </row>
    <row r="23" spans="1:5" ht="24.95" customHeight="1" x14ac:dyDescent="0.15">
      <c r="A23" s="48"/>
      <c r="B23" s="48"/>
      <c r="C23" s="48"/>
      <c r="D23" s="48"/>
      <c r="E23" s="48"/>
    </row>
    <row r="24" spans="1:5" ht="24.95" customHeight="1" x14ac:dyDescent="0.15">
      <c r="A24" s="48"/>
      <c r="B24" s="48"/>
      <c r="C24" s="48"/>
      <c r="D24" s="48"/>
      <c r="E24" s="48"/>
    </row>
    <row r="25" spans="1:5" ht="24.95" customHeight="1" x14ac:dyDescent="0.15">
      <c r="A25" s="48"/>
      <c r="B25" s="48"/>
      <c r="C25" s="48"/>
      <c r="D25" s="48"/>
      <c r="E25" s="48"/>
    </row>
    <row r="26" spans="1:5" ht="24.95" customHeight="1" x14ac:dyDescent="0.15">
      <c r="A26" s="48"/>
      <c r="B26" s="48"/>
      <c r="C26" s="48"/>
      <c r="D26" s="48"/>
      <c r="E26" s="48"/>
    </row>
    <row r="27" spans="1:5" ht="24.95" customHeight="1" x14ac:dyDescent="0.15">
      <c r="A27" s="48"/>
      <c r="B27" s="48"/>
      <c r="C27" s="48"/>
      <c r="D27" s="48"/>
      <c r="E27" s="48"/>
    </row>
    <row r="28" spans="1:5" ht="24.95" customHeight="1" x14ac:dyDescent="0.15">
      <c r="A28" s="49"/>
      <c r="B28" s="49"/>
      <c r="C28" s="49"/>
      <c r="D28" s="49"/>
      <c r="E28" s="49"/>
    </row>
    <row r="30" spans="1:5" x14ac:dyDescent="0.15">
      <c r="A30" s="45"/>
      <c r="B30" s="45"/>
      <c r="C30" s="45"/>
      <c r="D30" s="45"/>
      <c r="E30" s="45" t="s">
        <v>137</v>
      </c>
    </row>
    <row r="31" spans="1:5" x14ac:dyDescent="0.15">
      <c r="A31" s="45"/>
      <c r="B31" s="45"/>
      <c r="C31" s="45"/>
      <c r="D31" s="45"/>
      <c r="E31" s="45" t="s">
        <v>138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3</vt:i4>
      </vt:variant>
    </vt:vector>
  </HeadingPairs>
  <TitlesOfParts>
    <vt:vector size="16" baseType="lpstr">
      <vt:lpstr>표지</vt:lpstr>
      <vt:lpstr>1.세입결산서</vt:lpstr>
      <vt:lpstr>1.세출결산서</vt:lpstr>
      <vt:lpstr>2. 후원금수입및사용결과보고서 </vt:lpstr>
      <vt:lpstr>3.과목전용조서</vt:lpstr>
      <vt:lpstr>4.예비비사용조서</vt:lpstr>
      <vt:lpstr>5.기본재산수입명세서</vt:lpstr>
      <vt:lpstr>6.사업수입명세서</vt:lpstr>
      <vt:lpstr>7.정부보조금명세서</vt:lpstr>
      <vt:lpstr>8.인건비명세서</vt:lpstr>
      <vt:lpstr>9. 사업비명세서</vt:lpstr>
      <vt:lpstr>10.(기타)비용명세서</vt:lpstr>
      <vt:lpstr>Sheet1</vt:lpstr>
      <vt:lpstr>'2. 후원금수입및사용결과보고서 '!Print_Area</vt:lpstr>
      <vt:lpstr>'5.기본재산수입명세서'!Print_Area</vt:lpstr>
      <vt:lpstr>표지!Print_Area</vt:lpstr>
    </vt:vector>
  </TitlesOfParts>
  <Company>테크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주연</dc:creator>
  <cp:lastModifiedBy>최 재원</cp:lastModifiedBy>
  <cp:lastPrinted>2026-03-11T06:11:58Z</cp:lastPrinted>
  <dcterms:created xsi:type="dcterms:W3CDTF">2000-12-26T23:57:17Z</dcterms:created>
  <dcterms:modified xsi:type="dcterms:W3CDTF">2026-03-17T04:15:16Z</dcterms:modified>
</cp:coreProperties>
</file>